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EstaPastaDeTrabalho"/>
  <mc:AlternateContent xmlns:mc="http://schemas.openxmlformats.org/markup-compatibility/2006">
    <mc:Choice Requires="x15">
      <x15ac:absPath xmlns:x15ac="http://schemas.microsoft.com/office/spreadsheetml/2010/11/ac" url="https://tenda0.sharepoint.com/sites/Gesto-TesourariaeRI/Documentos Compartilhados/General/RI/Press Release/2026/2T26/Planilha Interativa/"/>
    </mc:Choice>
  </mc:AlternateContent>
  <xr:revisionPtr revIDLastSave="4329" documentId="8_{86286B1B-4A2B-45E4-92FE-BE27D2BD5ACA}" xr6:coauthVersionLast="47" xr6:coauthVersionMax="47" xr10:uidLastSave="{F4FBCE13-D76A-4642-A9B6-4FB591221084}"/>
  <bookViews>
    <workbookView xWindow="-120" yWindow="-120" windowWidth="20730" windowHeight="11040" tabRatio="605" xr2:uid="{00000000-000D-0000-FFFF-FFFF00000000}"/>
  </bookViews>
  <sheets>
    <sheet name="Menu" sheetId="1" r:id="rId1"/>
    <sheet name="Tenda - Operacional" sheetId="2" r:id="rId2"/>
    <sheet name="Tenda - Tenda Financeiro" sheetId="4" r:id="rId3"/>
    <sheet name="Tenda - DRE" sheetId="5" r:id="rId4"/>
    <sheet name="Alea - Operacional" sheetId="10" r:id="rId5"/>
    <sheet name="Alea - Financeiro" sheetId="11" r:id="rId6"/>
    <sheet name="Alea - BP" sheetId="14" r:id="rId7"/>
    <sheet name="Alea - DRE" sheetId="12" r:id="rId8"/>
    <sheet name="Consolidado - Operacional" sheetId="6" r:id="rId9"/>
    <sheet name="Consolidado - Financeiro" sheetId="7" r:id="rId10"/>
    <sheet name="Consolidado - BP" sheetId="8" r:id="rId11"/>
    <sheet name="Consolidado - DRE" sheetId="9" r:id="rId1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51" i="10" l="1"/>
  <c r="C46" i="10"/>
  <c r="C40" i="10"/>
  <c r="C39" i="10"/>
  <c r="C38" i="10"/>
  <c r="C37" i="10"/>
  <c r="C31" i="10"/>
  <c r="C30" i="10"/>
  <c r="C19" i="10"/>
  <c r="B52" i="6"/>
  <c r="B47" i="6"/>
  <c r="B40" i="6"/>
  <c r="B38" i="6"/>
  <c r="B37" i="6"/>
  <c r="B31" i="6"/>
  <c r="B30" i="6"/>
  <c r="B39" i="6" s="1"/>
  <c r="B19" i="6"/>
  <c r="B30" i="9" l="1"/>
  <c r="B28" i="9"/>
  <c r="B29" i="9" s="1"/>
  <c r="B27" i="9"/>
  <c r="B26" i="9"/>
  <c r="B25" i="9"/>
  <c r="B22" i="9"/>
  <c r="B22" i="5" s="1"/>
  <c r="B21" i="9"/>
  <c r="B21" i="5" s="1"/>
  <c r="B19" i="9"/>
  <c r="B18" i="9"/>
  <c r="B16" i="9"/>
  <c r="B15" i="9"/>
  <c r="B13" i="9"/>
  <c r="B12" i="9"/>
  <c r="B11" i="9"/>
  <c r="B11" i="5" s="1"/>
  <c r="B10" i="9"/>
  <c r="B10" i="5" s="1"/>
  <c r="B8" i="9"/>
  <c r="B65" i="7"/>
  <c r="B64" i="7"/>
  <c r="B52" i="4" s="1"/>
  <c r="B30" i="12"/>
  <c r="B28" i="12"/>
  <c r="B29" i="12" s="1"/>
  <c r="B27" i="12"/>
  <c r="B25" i="12"/>
  <c r="B25" i="5" s="1"/>
  <c r="B22" i="12"/>
  <c r="B21" i="12"/>
  <c r="B19" i="12"/>
  <c r="B18" i="12"/>
  <c r="B16" i="12"/>
  <c r="B15" i="12"/>
  <c r="B13" i="12"/>
  <c r="B12" i="12"/>
  <c r="B11" i="12"/>
  <c r="B10" i="12"/>
  <c r="B8" i="12"/>
  <c r="B53" i="11"/>
  <c r="B53" i="4" s="1"/>
  <c r="B52" i="11"/>
  <c r="B28" i="5"/>
  <c r="B27" i="5"/>
  <c r="B24" i="5"/>
  <c r="B19" i="5"/>
  <c r="B18" i="5"/>
  <c r="B17" i="5"/>
  <c r="B16" i="5"/>
  <c r="B15" i="5"/>
  <c r="B8" i="5"/>
  <c r="B88" i="4"/>
  <c r="B87" i="4"/>
  <c r="B86" i="4"/>
  <c r="B85" i="4"/>
  <c r="B84" i="4"/>
  <c r="B83" i="4"/>
  <c r="B82" i="4"/>
  <c r="B81" i="4"/>
  <c r="B80" i="4"/>
  <c r="B79" i="4"/>
  <c r="B74" i="4"/>
  <c r="B73" i="4"/>
  <c r="B72" i="4"/>
  <c r="B68" i="4"/>
  <c r="B67" i="4"/>
  <c r="B66" i="4"/>
  <c r="B62" i="4"/>
  <c r="B61" i="4"/>
  <c r="B60" i="4"/>
  <c r="B59" i="4"/>
  <c r="B51" i="4"/>
  <c r="B50" i="4"/>
  <c r="B49" i="4"/>
  <c r="B41" i="4"/>
  <c r="B40" i="4"/>
  <c r="B38" i="4"/>
  <c r="B37" i="4"/>
  <c r="B33" i="4"/>
  <c r="B32" i="4"/>
  <c r="B31" i="4"/>
  <c r="B30" i="4"/>
  <c r="B20" i="4"/>
  <c r="B19" i="4"/>
  <c r="B18" i="4"/>
  <c r="B17" i="4"/>
  <c r="B16" i="4"/>
  <c r="B15" i="4"/>
  <c r="B13" i="4"/>
  <c r="B10" i="4"/>
  <c r="B9" i="4"/>
  <c r="B61" i="2"/>
  <c r="B60" i="2"/>
  <c r="B59" i="2"/>
  <c r="B58" i="2"/>
  <c r="B53" i="2"/>
  <c r="B52" i="2"/>
  <c r="B48" i="2"/>
  <c r="B47" i="2"/>
  <c r="B46" i="2"/>
  <c r="B45" i="2"/>
  <c r="B36" i="2"/>
  <c r="B35" i="2"/>
  <c r="B34" i="2"/>
  <c r="B30" i="2"/>
  <c r="B29" i="2"/>
  <c r="B27" i="2"/>
  <c r="B20" i="2"/>
  <c r="B19" i="2"/>
  <c r="B18" i="2"/>
  <c r="B14" i="2"/>
  <c r="B13" i="2"/>
  <c r="B12" i="2"/>
  <c r="B10" i="2"/>
  <c r="B9" i="2"/>
  <c r="B29" i="5" l="1"/>
  <c r="B31" i="5" s="1"/>
  <c r="B30" i="5"/>
  <c r="B13" i="5"/>
  <c r="B12" i="5"/>
  <c r="B96" i="4"/>
  <c r="B97" i="4" s="1"/>
  <c r="B75" i="4"/>
  <c r="B55" i="4"/>
  <c r="B54" i="4"/>
  <c r="B44" i="4"/>
  <c r="B42" i="4"/>
  <c r="B39" i="4"/>
  <c r="B14" i="4"/>
  <c r="B89" i="4" s="1"/>
  <c r="B11" i="4"/>
  <c r="B31" i="12"/>
  <c r="B20" i="12"/>
  <c r="B23" i="12" s="1"/>
  <c r="B26" i="12" s="1"/>
  <c r="B26" i="5" s="1"/>
  <c r="B9" i="12"/>
  <c r="B88" i="11"/>
  <c r="B87" i="11"/>
  <c r="B80" i="11"/>
  <c r="B79" i="11"/>
  <c r="B74" i="11"/>
  <c r="B75" i="11" s="1"/>
  <c r="B55" i="11"/>
  <c r="B54" i="11"/>
  <c r="B51" i="11"/>
  <c r="B44" i="11"/>
  <c r="B43" i="11"/>
  <c r="B39" i="11"/>
  <c r="B35" i="11"/>
  <c r="B13" i="11"/>
  <c r="B89" i="11" s="1"/>
  <c r="B11" i="11"/>
  <c r="B51" i="10"/>
  <c r="B46" i="10"/>
  <c r="B40" i="10"/>
  <c r="B38" i="10"/>
  <c r="B37" i="10"/>
  <c r="B31" i="10"/>
  <c r="B30" i="10"/>
  <c r="B39" i="10" s="1"/>
  <c r="B19" i="10"/>
  <c r="B137" i="7"/>
  <c r="B136" i="7"/>
  <c r="B134" i="7"/>
  <c r="B132" i="7" s="1"/>
  <c r="B133" i="7"/>
  <c r="B117" i="7"/>
  <c r="B116" i="7"/>
  <c r="B115" i="7"/>
  <c r="B114" i="7"/>
  <c r="B108" i="7"/>
  <c r="B107" i="7"/>
  <c r="B100" i="7"/>
  <c r="B99" i="7"/>
  <c r="B94" i="7"/>
  <c r="B95" i="7" s="1"/>
  <c r="B88" i="7"/>
  <c r="B66" i="7"/>
  <c r="B67" i="7"/>
  <c r="B63" i="7"/>
  <c r="B56" i="7"/>
  <c r="B53" i="7"/>
  <c r="B49" i="7"/>
  <c r="B45" i="7"/>
  <c r="B28" i="7"/>
  <c r="B25" i="7"/>
  <c r="B139" i="7" s="1"/>
  <c r="B24" i="7"/>
  <c r="B138" i="7" s="1"/>
  <c r="B14" i="7"/>
  <c r="B109" i="7" s="1"/>
  <c r="B11" i="7"/>
  <c r="B54" i="7" s="1"/>
  <c r="B31" i="9"/>
  <c r="B14" i="9"/>
  <c r="B9" i="9"/>
  <c r="B9" i="5" s="1"/>
  <c r="B39" i="2"/>
  <c r="B37" i="2"/>
  <c r="B31" i="2"/>
  <c r="B40" i="2"/>
  <c r="B38" i="2"/>
  <c r="AB30" i="12"/>
  <c r="AB27" i="12"/>
  <c r="AA27" i="12"/>
  <c r="Z27" i="12"/>
  <c r="Y27" i="12"/>
  <c r="X27" i="12"/>
  <c r="W27" i="12"/>
  <c r="W27" i="5" s="1"/>
  <c r="V27" i="12"/>
  <c r="U27" i="12"/>
  <c r="T27" i="12"/>
  <c r="S27" i="12"/>
  <c r="R27" i="12"/>
  <c r="Q27" i="12"/>
  <c r="P27" i="12"/>
  <c r="O27" i="12"/>
  <c r="O27" i="5" s="1"/>
  <c r="N27" i="12"/>
  <c r="M27" i="12"/>
  <c r="L27" i="12"/>
  <c r="K27" i="12"/>
  <c r="J27" i="12"/>
  <c r="I27" i="12"/>
  <c r="H27" i="12"/>
  <c r="G27" i="12"/>
  <c r="G27" i="5" s="1"/>
  <c r="F27" i="12"/>
  <c r="E27" i="12"/>
  <c r="D27" i="12"/>
  <c r="C27" i="12"/>
  <c r="AB25" i="12"/>
  <c r="AA25" i="12"/>
  <c r="Z25" i="12"/>
  <c r="Y25" i="12"/>
  <c r="X25" i="12"/>
  <c r="W25" i="12"/>
  <c r="V25" i="12"/>
  <c r="U25" i="12"/>
  <c r="T25" i="12"/>
  <c r="S25" i="12"/>
  <c r="R25" i="12"/>
  <c r="Q25" i="12"/>
  <c r="Q25" i="5" s="1"/>
  <c r="P25" i="12"/>
  <c r="O25" i="12"/>
  <c r="N25" i="12"/>
  <c r="M25" i="12"/>
  <c r="L25" i="12"/>
  <c r="K25" i="12"/>
  <c r="J25" i="12"/>
  <c r="I25" i="12"/>
  <c r="I25" i="5" s="1"/>
  <c r="H25" i="12"/>
  <c r="G25" i="12"/>
  <c r="F25" i="12"/>
  <c r="E25" i="12"/>
  <c r="D25" i="12"/>
  <c r="C25" i="12"/>
  <c r="AB22" i="12"/>
  <c r="AA22" i="12"/>
  <c r="AA22" i="5" s="1"/>
  <c r="Z22" i="12"/>
  <c r="Y22" i="12"/>
  <c r="X22" i="12"/>
  <c r="W22" i="12"/>
  <c r="V22" i="12"/>
  <c r="U22" i="12"/>
  <c r="T22" i="12"/>
  <c r="S22" i="12"/>
  <c r="S22" i="5" s="1"/>
  <c r="R22" i="12"/>
  <c r="Q22" i="12"/>
  <c r="P22" i="12"/>
  <c r="O22" i="12"/>
  <c r="N22" i="12"/>
  <c r="M22" i="12"/>
  <c r="L22" i="12"/>
  <c r="K22" i="12"/>
  <c r="J22" i="12"/>
  <c r="I22" i="12"/>
  <c r="H22" i="12"/>
  <c r="G22" i="12"/>
  <c r="F22" i="12"/>
  <c r="E22" i="12"/>
  <c r="D22" i="12"/>
  <c r="C22" i="12"/>
  <c r="C22" i="5" s="1"/>
  <c r="AB21" i="12"/>
  <c r="AA21" i="12"/>
  <c r="Z21" i="12"/>
  <c r="Y21" i="12"/>
  <c r="X21" i="12"/>
  <c r="W21" i="12"/>
  <c r="V21" i="12"/>
  <c r="U21" i="12"/>
  <c r="U21" i="5" s="1"/>
  <c r="T21" i="12"/>
  <c r="S21" i="12"/>
  <c r="R21" i="12"/>
  <c r="Q21" i="12"/>
  <c r="P21" i="12"/>
  <c r="O21" i="12"/>
  <c r="N21" i="12"/>
  <c r="M21" i="12"/>
  <c r="M21" i="5" s="1"/>
  <c r="L21" i="12"/>
  <c r="K21" i="12"/>
  <c r="J21" i="12"/>
  <c r="I21" i="12"/>
  <c r="H21" i="12"/>
  <c r="G21" i="12"/>
  <c r="F21" i="12"/>
  <c r="E21" i="12"/>
  <c r="E21" i="5" s="1"/>
  <c r="D21" i="12"/>
  <c r="C21" i="12"/>
  <c r="AB19" i="12"/>
  <c r="AA19" i="12"/>
  <c r="Z19" i="12"/>
  <c r="Y19" i="12"/>
  <c r="X19" i="12"/>
  <c r="W19" i="12"/>
  <c r="W19" i="5" s="1"/>
  <c r="V19" i="12"/>
  <c r="U19" i="12"/>
  <c r="T19" i="12"/>
  <c r="S19" i="12"/>
  <c r="R19" i="12"/>
  <c r="Q19" i="12"/>
  <c r="P19" i="12"/>
  <c r="O19" i="12"/>
  <c r="O19" i="5" s="1"/>
  <c r="N19" i="12"/>
  <c r="M19" i="12"/>
  <c r="L19" i="12"/>
  <c r="K19" i="12"/>
  <c r="J19" i="12"/>
  <c r="I19" i="12"/>
  <c r="H19" i="12"/>
  <c r="G19" i="12"/>
  <c r="G19" i="5" s="1"/>
  <c r="F19" i="12"/>
  <c r="E19" i="12"/>
  <c r="D19" i="12"/>
  <c r="C19" i="12"/>
  <c r="AB18" i="12"/>
  <c r="AA18" i="12"/>
  <c r="Z18" i="12"/>
  <c r="Y18" i="12"/>
  <c r="Y18" i="5" s="1"/>
  <c r="X18" i="12"/>
  <c r="W18" i="12"/>
  <c r="V18" i="12"/>
  <c r="U18" i="12"/>
  <c r="T18" i="12"/>
  <c r="S18" i="12"/>
  <c r="R18" i="12"/>
  <c r="Q18" i="12"/>
  <c r="Q18" i="5" s="1"/>
  <c r="P18" i="12"/>
  <c r="O18" i="12"/>
  <c r="N18" i="12"/>
  <c r="M18" i="12"/>
  <c r="L18" i="12"/>
  <c r="K18" i="12"/>
  <c r="J18" i="12"/>
  <c r="I18" i="12"/>
  <c r="I18" i="5" s="1"/>
  <c r="H18" i="12"/>
  <c r="G18" i="12"/>
  <c r="F18" i="12"/>
  <c r="E18" i="12"/>
  <c r="D18" i="12"/>
  <c r="C18" i="12"/>
  <c r="AB16" i="12"/>
  <c r="AA16" i="12"/>
  <c r="AA16" i="5" s="1"/>
  <c r="Z16" i="12"/>
  <c r="Y16" i="12"/>
  <c r="X16" i="12"/>
  <c r="W16" i="12"/>
  <c r="V16" i="12"/>
  <c r="U16" i="12"/>
  <c r="T16" i="12"/>
  <c r="S16" i="12"/>
  <c r="S16" i="5" s="1"/>
  <c r="R16" i="12"/>
  <c r="Q16" i="12"/>
  <c r="P16" i="12"/>
  <c r="O16" i="12"/>
  <c r="N16" i="12"/>
  <c r="M16" i="12"/>
  <c r="L16" i="12"/>
  <c r="K16" i="12"/>
  <c r="K16" i="5" s="1"/>
  <c r="J16" i="12"/>
  <c r="I16" i="12"/>
  <c r="H16" i="12"/>
  <c r="G16" i="12"/>
  <c r="F16" i="12"/>
  <c r="E16" i="12"/>
  <c r="D16" i="12"/>
  <c r="C16" i="12"/>
  <c r="C16" i="5" s="1"/>
  <c r="AB15" i="12"/>
  <c r="AA15" i="12"/>
  <c r="Z15" i="12"/>
  <c r="Y15" i="12"/>
  <c r="X15" i="12"/>
  <c r="W15" i="12"/>
  <c r="V15" i="12"/>
  <c r="U15" i="12"/>
  <c r="U15" i="5" s="1"/>
  <c r="T15" i="12"/>
  <c r="S15" i="12"/>
  <c r="R15" i="12"/>
  <c r="Q15" i="12"/>
  <c r="P15" i="12"/>
  <c r="O15" i="12"/>
  <c r="N15" i="12"/>
  <c r="M15" i="12"/>
  <c r="L15" i="12"/>
  <c r="K15" i="12"/>
  <c r="J15" i="12"/>
  <c r="I15" i="12"/>
  <c r="H15" i="12"/>
  <c r="G15" i="12"/>
  <c r="F15" i="12"/>
  <c r="E15" i="12"/>
  <c r="E15" i="5" s="1"/>
  <c r="D15" i="12"/>
  <c r="C15" i="12"/>
  <c r="AB12" i="12"/>
  <c r="AA12" i="12"/>
  <c r="Z12" i="12"/>
  <c r="Y12" i="12"/>
  <c r="X12" i="12"/>
  <c r="W12" i="12"/>
  <c r="V12" i="12"/>
  <c r="U12" i="12"/>
  <c r="T12" i="12"/>
  <c r="S12" i="12"/>
  <c r="R12" i="12"/>
  <c r="Q12" i="12"/>
  <c r="P12" i="12"/>
  <c r="O12" i="12"/>
  <c r="N12" i="12"/>
  <c r="M12" i="12"/>
  <c r="L12" i="12"/>
  <c r="K12" i="12"/>
  <c r="J12" i="12"/>
  <c r="I12" i="12"/>
  <c r="H12" i="12"/>
  <c r="G12" i="12"/>
  <c r="F12" i="12"/>
  <c r="E12" i="12"/>
  <c r="D12" i="12"/>
  <c r="C12" i="12"/>
  <c r="AB10" i="12"/>
  <c r="AA10" i="12"/>
  <c r="Z10" i="12"/>
  <c r="Y10" i="12"/>
  <c r="Y10" i="5" s="1"/>
  <c r="X10" i="12"/>
  <c r="W10" i="12"/>
  <c r="V10" i="12"/>
  <c r="U10" i="12"/>
  <c r="U20" i="12" s="1"/>
  <c r="U23" i="12" s="1"/>
  <c r="T10" i="12"/>
  <c r="S10" i="12"/>
  <c r="R10" i="12"/>
  <c r="Q10" i="12"/>
  <c r="Q10" i="5" s="1"/>
  <c r="P10" i="12"/>
  <c r="O10" i="12"/>
  <c r="N10" i="12"/>
  <c r="M10" i="12"/>
  <c r="M9" i="12" s="1"/>
  <c r="L10" i="12"/>
  <c r="K10" i="12"/>
  <c r="J10" i="12"/>
  <c r="J9" i="12" s="1"/>
  <c r="I10" i="12"/>
  <c r="I10" i="5" s="1"/>
  <c r="H10" i="12"/>
  <c r="G10" i="12"/>
  <c r="F10" i="12"/>
  <c r="E10" i="12"/>
  <c r="D10" i="12"/>
  <c r="C10" i="12"/>
  <c r="AB8" i="12"/>
  <c r="AA8" i="12"/>
  <c r="Z8" i="12"/>
  <c r="Y8" i="12"/>
  <c r="X8" i="12"/>
  <c r="W8" i="12"/>
  <c r="W9" i="12" s="1"/>
  <c r="V8" i="12"/>
  <c r="U8" i="12"/>
  <c r="T8" i="12"/>
  <c r="S8" i="12"/>
  <c r="S9" i="12" s="1"/>
  <c r="R8" i="12"/>
  <c r="Q8" i="12"/>
  <c r="P8" i="12"/>
  <c r="O8" i="12"/>
  <c r="N8" i="12"/>
  <c r="M8" i="12"/>
  <c r="L8" i="12"/>
  <c r="K8" i="12"/>
  <c r="J8" i="12"/>
  <c r="I8" i="12"/>
  <c r="H8" i="12"/>
  <c r="G8" i="12"/>
  <c r="G9" i="12" s="1"/>
  <c r="F8" i="12"/>
  <c r="E8" i="12"/>
  <c r="D8" i="12"/>
  <c r="D9" i="12" s="1"/>
  <c r="C8" i="12"/>
  <c r="C8" i="5" s="1"/>
  <c r="AB53" i="11"/>
  <c r="AA53" i="11"/>
  <c r="Z53" i="11"/>
  <c r="Y53" i="11"/>
  <c r="X53" i="11"/>
  <c r="W53" i="11"/>
  <c r="V53" i="11"/>
  <c r="U53" i="11"/>
  <c r="U53" i="4" s="1"/>
  <c r="T53" i="11"/>
  <c r="S53" i="11"/>
  <c r="R53" i="11"/>
  <c r="Q53" i="11"/>
  <c r="P53" i="11"/>
  <c r="O53" i="11"/>
  <c r="N53" i="11"/>
  <c r="M53" i="11"/>
  <c r="M53" i="4" s="1"/>
  <c r="L53" i="11"/>
  <c r="K53" i="11"/>
  <c r="J53" i="11"/>
  <c r="I53" i="11"/>
  <c r="H53" i="11"/>
  <c r="G53" i="11"/>
  <c r="F53" i="11"/>
  <c r="E53" i="11"/>
  <c r="E53" i="4" s="1"/>
  <c r="D53" i="11"/>
  <c r="C53" i="11"/>
  <c r="AB52" i="11"/>
  <c r="AA52" i="11"/>
  <c r="Z52" i="11"/>
  <c r="Y52" i="11"/>
  <c r="X52" i="11"/>
  <c r="W52" i="11"/>
  <c r="W54" i="11" s="1"/>
  <c r="V52" i="11"/>
  <c r="U52" i="11"/>
  <c r="T52" i="11"/>
  <c r="S52" i="11"/>
  <c r="R52" i="11"/>
  <c r="Q52" i="11"/>
  <c r="P52" i="11"/>
  <c r="O52" i="11"/>
  <c r="O54" i="11" s="1"/>
  <c r="N52" i="11"/>
  <c r="M52" i="11"/>
  <c r="L52" i="11"/>
  <c r="K52" i="11"/>
  <c r="J52" i="11"/>
  <c r="I52" i="11"/>
  <c r="H52" i="11"/>
  <c r="G52" i="11"/>
  <c r="G54" i="11" s="1"/>
  <c r="F52" i="11"/>
  <c r="E52" i="11"/>
  <c r="D52" i="11"/>
  <c r="C52" i="11"/>
  <c r="BZ24" i="5"/>
  <c r="BY24" i="5"/>
  <c r="BX24" i="5"/>
  <c r="BW24" i="5"/>
  <c r="BV24" i="5"/>
  <c r="BU24" i="5"/>
  <c r="BT24" i="5"/>
  <c r="BS24" i="5"/>
  <c r="BR24" i="5"/>
  <c r="BQ24" i="5"/>
  <c r="BP24" i="5"/>
  <c r="BO24" i="5"/>
  <c r="BN24" i="5"/>
  <c r="BM24" i="5"/>
  <c r="BL24" i="5"/>
  <c r="BK24" i="5"/>
  <c r="BJ24" i="5"/>
  <c r="BI24" i="5"/>
  <c r="BH24" i="5"/>
  <c r="BG24" i="5"/>
  <c r="BF24" i="5"/>
  <c r="BE24" i="5"/>
  <c r="BD24" i="5"/>
  <c r="BC24" i="5"/>
  <c r="BB24" i="5"/>
  <c r="BA24" i="5"/>
  <c r="AZ24" i="5"/>
  <c r="AY24" i="5"/>
  <c r="AX24" i="5"/>
  <c r="AW24" i="5"/>
  <c r="AV24" i="5"/>
  <c r="AU24" i="5"/>
  <c r="AT24" i="5"/>
  <c r="AS24" i="5"/>
  <c r="AR24" i="5"/>
  <c r="AQ24" i="5"/>
  <c r="AP24" i="5"/>
  <c r="AO24" i="5"/>
  <c r="AN24" i="5"/>
  <c r="AM24" i="5"/>
  <c r="AL24" i="5"/>
  <c r="AK24" i="5"/>
  <c r="AJ24" i="5"/>
  <c r="AI24" i="5"/>
  <c r="AH24" i="5"/>
  <c r="AG24" i="5"/>
  <c r="AF24" i="5"/>
  <c r="AE24" i="5"/>
  <c r="AD24" i="5"/>
  <c r="AC24" i="5"/>
  <c r="AB24" i="5"/>
  <c r="AA24" i="5"/>
  <c r="Z24" i="5"/>
  <c r="Y24" i="5"/>
  <c r="X24" i="5"/>
  <c r="W24" i="5"/>
  <c r="V24" i="5"/>
  <c r="U24" i="5"/>
  <c r="T24" i="5"/>
  <c r="S24" i="5"/>
  <c r="R24" i="5"/>
  <c r="Q24" i="5"/>
  <c r="P24" i="5"/>
  <c r="O24" i="5"/>
  <c r="N24" i="5"/>
  <c r="M24" i="5"/>
  <c r="L24" i="5"/>
  <c r="K24" i="5"/>
  <c r="J24" i="5"/>
  <c r="I24" i="5"/>
  <c r="H24" i="5"/>
  <c r="G24" i="5"/>
  <c r="F24" i="5"/>
  <c r="E24" i="5"/>
  <c r="D24" i="5"/>
  <c r="C24" i="5"/>
  <c r="BZ17" i="5"/>
  <c r="BY17" i="5"/>
  <c r="BX17" i="5"/>
  <c r="BW17" i="5"/>
  <c r="BV17" i="5"/>
  <c r="BU17" i="5"/>
  <c r="BT17" i="5"/>
  <c r="BS17" i="5"/>
  <c r="BR17" i="5"/>
  <c r="BQ17" i="5"/>
  <c r="BP17" i="5"/>
  <c r="BO17" i="5"/>
  <c r="BN17" i="5"/>
  <c r="BM17" i="5"/>
  <c r="BL17" i="5"/>
  <c r="BK17" i="5"/>
  <c r="BJ17" i="5"/>
  <c r="BI17" i="5"/>
  <c r="BH17" i="5"/>
  <c r="BG17" i="5"/>
  <c r="BF17" i="5"/>
  <c r="BE17" i="5"/>
  <c r="BD17" i="5"/>
  <c r="BC17" i="5"/>
  <c r="BB17" i="5"/>
  <c r="BA17" i="5"/>
  <c r="AZ17" i="5"/>
  <c r="AY17" i="5"/>
  <c r="AX17" i="5"/>
  <c r="AW17" i="5"/>
  <c r="AV17" i="5"/>
  <c r="AU17" i="5"/>
  <c r="AT17" i="5"/>
  <c r="AS17" i="5"/>
  <c r="AR17" i="5"/>
  <c r="AQ17" i="5"/>
  <c r="AP17" i="5"/>
  <c r="AO17" i="5"/>
  <c r="AN17" i="5"/>
  <c r="AM17" i="5"/>
  <c r="AL17" i="5"/>
  <c r="AK17" i="5"/>
  <c r="AJ17" i="5"/>
  <c r="AI17" i="5"/>
  <c r="AH17" i="5"/>
  <c r="AG17" i="5"/>
  <c r="AF17" i="5"/>
  <c r="AE17" i="5"/>
  <c r="AD17" i="5"/>
  <c r="AC17" i="5"/>
  <c r="AB17" i="5"/>
  <c r="AA17" i="5"/>
  <c r="Z17" i="5"/>
  <c r="Y17" i="5"/>
  <c r="X17" i="5"/>
  <c r="W17" i="5"/>
  <c r="V17" i="5"/>
  <c r="U17" i="5"/>
  <c r="T17" i="5"/>
  <c r="S17" i="5"/>
  <c r="R17" i="5"/>
  <c r="Q17" i="5"/>
  <c r="P17" i="5"/>
  <c r="O17" i="5"/>
  <c r="N17" i="5"/>
  <c r="M17" i="5"/>
  <c r="L17" i="5"/>
  <c r="K17" i="5"/>
  <c r="J17" i="5"/>
  <c r="I17" i="5"/>
  <c r="H17" i="5"/>
  <c r="G17" i="5"/>
  <c r="F17" i="5"/>
  <c r="E17" i="5"/>
  <c r="D17" i="5"/>
  <c r="C17" i="5"/>
  <c r="BZ14" i="5"/>
  <c r="BY14" i="5"/>
  <c r="BX14" i="5"/>
  <c r="BW14" i="5"/>
  <c r="BV14" i="5"/>
  <c r="BU14" i="5"/>
  <c r="BT14" i="5"/>
  <c r="BS14" i="5"/>
  <c r="BR14" i="5"/>
  <c r="BQ14" i="5"/>
  <c r="BP14" i="5"/>
  <c r="BO14" i="5"/>
  <c r="BN14" i="5"/>
  <c r="BM14" i="5"/>
  <c r="BL14" i="5"/>
  <c r="BK14" i="5"/>
  <c r="BJ14" i="5"/>
  <c r="BI14" i="5"/>
  <c r="BH14" i="5"/>
  <c r="BG14" i="5"/>
  <c r="BF14" i="5"/>
  <c r="BE14" i="5"/>
  <c r="BD14" i="5"/>
  <c r="BC14" i="5"/>
  <c r="BB14" i="5"/>
  <c r="BA14" i="5"/>
  <c r="AZ14" i="5"/>
  <c r="AY14" i="5"/>
  <c r="AX14" i="5"/>
  <c r="AW14" i="5"/>
  <c r="AV14" i="5"/>
  <c r="AU14" i="5"/>
  <c r="AT14" i="5"/>
  <c r="AS14" i="5"/>
  <c r="AR14" i="5"/>
  <c r="AQ14" i="5"/>
  <c r="AP14" i="5"/>
  <c r="AO14" i="5"/>
  <c r="AN14" i="5"/>
  <c r="AM14" i="5"/>
  <c r="AL14" i="5"/>
  <c r="AK14" i="5"/>
  <c r="AJ14" i="5"/>
  <c r="AI14" i="5"/>
  <c r="AH14" i="5"/>
  <c r="AG14" i="5"/>
  <c r="AF14" i="5"/>
  <c r="AE14" i="5"/>
  <c r="AD14" i="5"/>
  <c r="AC14" i="5"/>
  <c r="AB14" i="5"/>
  <c r="AA14" i="5"/>
  <c r="Z14" i="5"/>
  <c r="Y14" i="5"/>
  <c r="X14" i="5"/>
  <c r="W14" i="5"/>
  <c r="V14" i="5"/>
  <c r="U14" i="5"/>
  <c r="T14" i="5"/>
  <c r="S14" i="5"/>
  <c r="R14" i="5"/>
  <c r="Q14" i="5"/>
  <c r="P14" i="5"/>
  <c r="O14" i="5"/>
  <c r="N14" i="5"/>
  <c r="M14" i="5"/>
  <c r="L14" i="5"/>
  <c r="K14" i="5"/>
  <c r="J14" i="5"/>
  <c r="I14" i="5"/>
  <c r="H14" i="5"/>
  <c r="G14" i="5"/>
  <c r="F14" i="5"/>
  <c r="E14" i="5"/>
  <c r="D14" i="5"/>
  <c r="C14" i="5"/>
  <c r="BZ86" i="4"/>
  <c r="BY86" i="4"/>
  <c r="BX86" i="4"/>
  <c r="BW86" i="4"/>
  <c r="BV86" i="4"/>
  <c r="BU86" i="4"/>
  <c r="BT86" i="4"/>
  <c r="BS86" i="4"/>
  <c r="BR86" i="4"/>
  <c r="BQ86" i="4"/>
  <c r="BP86" i="4"/>
  <c r="BO86" i="4"/>
  <c r="BN86" i="4"/>
  <c r="BM86" i="4"/>
  <c r="BL86" i="4"/>
  <c r="BK86" i="4"/>
  <c r="BJ86" i="4"/>
  <c r="BI86" i="4"/>
  <c r="BH86" i="4"/>
  <c r="BG86" i="4"/>
  <c r="BF86" i="4"/>
  <c r="BE86" i="4"/>
  <c r="BD86" i="4"/>
  <c r="BC86" i="4"/>
  <c r="BB86" i="4"/>
  <c r="BA86" i="4"/>
  <c r="AZ86" i="4"/>
  <c r="AY86" i="4"/>
  <c r="AX86" i="4"/>
  <c r="AW86" i="4"/>
  <c r="AV86" i="4"/>
  <c r="AU86" i="4"/>
  <c r="AT86" i="4"/>
  <c r="AS86" i="4"/>
  <c r="AR86" i="4"/>
  <c r="AQ86" i="4"/>
  <c r="AP86" i="4"/>
  <c r="AO86" i="4"/>
  <c r="AN86" i="4"/>
  <c r="AM86" i="4"/>
  <c r="AL86" i="4"/>
  <c r="AK86" i="4"/>
  <c r="AJ86" i="4"/>
  <c r="AI86" i="4"/>
  <c r="AH86" i="4"/>
  <c r="AG86" i="4"/>
  <c r="AF86" i="4"/>
  <c r="AE86" i="4"/>
  <c r="AD86" i="4"/>
  <c r="AC86" i="4"/>
  <c r="AB86" i="4"/>
  <c r="AA86" i="4"/>
  <c r="Z86" i="4"/>
  <c r="Y86" i="4"/>
  <c r="X86" i="4"/>
  <c r="W86" i="4"/>
  <c r="V86" i="4"/>
  <c r="U86" i="4"/>
  <c r="T86" i="4"/>
  <c r="S86" i="4"/>
  <c r="R86" i="4"/>
  <c r="Q86" i="4"/>
  <c r="P86" i="4"/>
  <c r="O86" i="4"/>
  <c r="N86" i="4"/>
  <c r="M86" i="4"/>
  <c r="L86" i="4"/>
  <c r="K86" i="4"/>
  <c r="J86" i="4"/>
  <c r="I86" i="4"/>
  <c r="H86" i="4"/>
  <c r="G86" i="4"/>
  <c r="F86" i="4"/>
  <c r="E86" i="4"/>
  <c r="D86" i="4"/>
  <c r="C86" i="4"/>
  <c r="BZ85" i="4"/>
  <c r="BY85" i="4"/>
  <c r="BX85" i="4"/>
  <c r="BW85" i="4"/>
  <c r="BV85" i="4"/>
  <c r="BU85" i="4"/>
  <c r="BT85" i="4"/>
  <c r="BS85" i="4"/>
  <c r="BR85" i="4"/>
  <c r="BQ85" i="4"/>
  <c r="BP85" i="4"/>
  <c r="BO85" i="4"/>
  <c r="BN85" i="4"/>
  <c r="BM85" i="4"/>
  <c r="BL85" i="4"/>
  <c r="BK85" i="4"/>
  <c r="BJ85" i="4"/>
  <c r="BI85" i="4"/>
  <c r="BH85" i="4"/>
  <c r="BG85" i="4"/>
  <c r="BF85" i="4"/>
  <c r="BE85" i="4"/>
  <c r="BD85" i="4"/>
  <c r="BC85" i="4"/>
  <c r="BB85" i="4"/>
  <c r="BA85" i="4"/>
  <c r="AZ85" i="4"/>
  <c r="AY85" i="4"/>
  <c r="AX85" i="4"/>
  <c r="AW85" i="4"/>
  <c r="AV85" i="4"/>
  <c r="AU85" i="4"/>
  <c r="AT85" i="4"/>
  <c r="AS85" i="4"/>
  <c r="AR85" i="4"/>
  <c r="AQ85" i="4"/>
  <c r="AP85" i="4"/>
  <c r="AO85" i="4"/>
  <c r="AN85" i="4"/>
  <c r="AM85" i="4"/>
  <c r="AL85" i="4"/>
  <c r="AK85" i="4"/>
  <c r="AJ85" i="4"/>
  <c r="AI85" i="4"/>
  <c r="AH85" i="4"/>
  <c r="AG85" i="4"/>
  <c r="AF85" i="4"/>
  <c r="AE85" i="4"/>
  <c r="AD85" i="4"/>
  <c r="AC85" i="4"/>
  <c r="AB85" i="4"/>
  <c r="AA85" i="4"/>
  <c r="Z85" i="4"/>
  <c r="Y85" i="4"/>
  <c r="X85" i="4"/>
  <c r="W85" i="4"/>
  <c r="V85" i="4"/>
  <c r="U85" i="4"/>
  <c r="T85" i="4"/>
  <c r="S85" i="4"/>
  <c r="R85" i="4"/>
  <c r="Q85" i="4"/>
  <c r="P85" i="4"/>
  <c r="O85" i="4"/>
  <c r="N85" i="4"/>
  <c r="M85" i="4"/>
  <c r="L85" i="4"/>
  <c r="K85" i="4"/>
  <c r="J85" i="4"/>
  <c r="I85" i="4"/>
  <c r="H85" i="4"/>
  <c r="G85" i="4"/>
  <c r="F85" i="4"/>
  <c r="E85" i="4"/>
  <c r="D85" i="4"/>
  <c r="C85" i="4"/>
  <c r="BZ84" i="4"/>
  <c r="BY84" i="4"/>
  <c r="BX84" i="4"/>
  <c r="BW84" i="4"/>
  <c r="BV84" i="4"/>
  <c r="BU84" i="4"/>
  <c r="BT84" i="4"/>
  <c r="BS84" i="4"/>
  <c r="BR84" i="4"/>
  <c r="BQ84" i="4"/>
  <c r="BP84" i="4"/>
  <c r="BO84" i="4"/>
  <c r="BN84" i="4"/>
  <c r="BM84" i="4"/>
  <c r="BL84" i="4"/>
  <c r="BK84" i="4"/>
  <c r="BJ84" i="4"/>
  <c r="BI84" i="4"/>
  <c r="BH84" i="4"/>
  <c r="BG84" i="4"/>
  <c r="BF84" i="4"/>
  <c r="BE84" i="4"/>
  <c r="BD84" i="4"/>
  <c r="BC84" i="4"/>
  <c r="BB84" i="4"/>
  <c r="BA84" i="4"/>
  <c r="AZ84" i="4"/>
  <c r="AY84" i="4"/>
  <c r="AX84" i="4"/>
  <c r="AW84" i="4"/>
  <c r="AV84" i="4"/>
  <c r="AU84" i="4"/>
  <c r="AT84" i="4"/>
  <c r="AS84" i="4"/>
  <c r="AR84" i="4"/>
  <c r="AQ84" i="4"/>
  <c r="AP84" i="4"/>
  <c r="AO84" i="4"/>
  <c r="AN84" i="4"/>
  <c r="AM84" i="4"/>
  <c r="AL84" i="4"/>
  <c r="AK84" i="4"/>
  <c r="AJ84" i="4"/>
  <c r="AI84" i="4"/>
  <c r="AH84" i="4"/>
  <c r="AG84" i="4"/>
  <c r="AF84" i="4"/>
  <c r="AE84" i="4"/>
  <c r="AD84" i="4"/>
  <c r="AC84" i="4"/>
  <c r="AB84" i="4"/>
  <c r="AA84" i="4"/>
  <c r="Z84" i="4"/>
  <c r="Y84" i="4"/>
  <c r="X84" i="4"/>
  <c r="W84" i="4"/>
  <c r="V84" i="4"/>
  <c r="U84" i="4"/>
  <c r="T84" i="4"/>
  <c r="S84" i="4"/>
  <c r="R84" i="4"/>
  <c r="Q84" i="4"/>
  <c r="P84" i="4"/>
  <c r="O84" i="4"/>
  <c r="N84" i="4"/>
  <c r="M84" i="4"/>
  <c r="L84" i="4"/>
  <c r="K84" i="4"/>
  <c r="J84" i="4"/>
  <c r="I84" i="4"/>
  <c r="H84" i="4"/>
  <c r="G84" i="4"/>
  <c r="F84" i="4"/>
  <c r="E84" i="4"/>
  <c r="D84" i="4"/>
  <c r="C84" i="4"/>
  <c r="BZ83" i="4"/>
  <c r="BY83" i="4"/>
  <c r="BX83" i="4"/>
  <c r="BW83" i="4"/>
  <c r="BV83" i="4"/>
  <c r="BU83" i="4"/>
  <c r="BT83" i="4"/>
  <c r="BS83" i="4"/>
  <c r="BR83" i="4"/>
  <c r="BQ83" i="4"/>
  <c r="BP83" i="4"/>
  <c r="BO83" i="4"/>
  <c r="BN83" i="4"/>
  <c r="BM83" i="4"/>
  <c r="BL83" i="4"/>
  <c r="BK83" i="4"/>
  <c r="BJ83" i="4"/>
  <c r="BI83" i="4"/>
  <c r="BH83" i="4"/>
  <c r="BG83" i="4"/>
  <c r="BF83" i="4"/>
  <c r="BE83" i="4"/>
  <c r="BD83" i="4"/>
  <c r="BC83" i="4"/>
  <c r="BB83" i="4"/>
  <c r="BA83" i="4"/>
  <c r="AZ83" i="4"/>
  <c r="AY83" i="4"/>
  <c r="AX83" i="4"/>
  <c r="AW83" i="4"/>
  <c r="AV83" i="4"/>
  <c r="AU83" i="4"/>
  <c r="AT83" i="4"/>
  <c r="AS83" i="4"/>
  <c r="AR83" i="4"/>
  <c r="AQ83" i="4"/>
  <c r="AP83" i="4"/>
  <c r="AO83" i="4"/>
  <c r="AN83" i="4"/>
  <c r="AM83" i="4"/>
  <c r="AL83" i="4"/>
  <c r="AK83" i="4"/>
  <c r="AJ83" i="4"/>
  <c r="AI83" i="4"/>
  <c r="AH83" i="4"/>
  <c r="AG83" i="4"/>
  <c r="AF83" i="4"/>
  <c r="AE83" i="4"/>
  <c r="AD83" i="4"/>
  <c r="AC83" i="4"/>
  <c r="AB83" i="4"/>
  <c r="AA83" i="4"/>
  <c r="Z83" i="4"/>
  <c r="Y83" i="4"/>
  <c r="X83" i="4"/>
  <c r="W83" i="4"/>
  <c r="V83" i="4"/>
  <c r="U83" i="4"/>
  <c r="T83" i="4"/>
  <c r="S83" i="4"/>
  <c r="R83" i="4"/>
  <c r="Q83" i="4"/>
  <c r="P83" i="4"/>
  <c r="O83" i="4"/>
  <c r="N83" i="4"/>
  <c r="M83" i="4"/>
  <c r="L83" i="4"/>
  <c r="K83" i="4"/>
  <c r="J83" i="4"/>
  <c r="I83" i="4"/>
  <c r="H83" i="4"/>
  <c r="G83" i="4"/>
  <c r="F83" i="4"/>
  <c r="E83" i="4"/>
  <c r="D83" i="4"/>
  <c r="C83" i="4"/>
  <c r="BZ82" i="4"/>
  <c r="BY82" i="4"/>
  <c r="BX82" i="4"/>
  <c r="BW82" i="4"/>
  <c r="BV82" i="4"/>
  <c r="BU82" i="4"/>
  <c r="BT82" i="4"/>
  <c r="BS82" i="4"/>
  <c r="BR82" i="4"/>
  <c r="BQ82" i="4"/>
  <c r="BP82" i="4"/>
  <c r="BO82" i="4"/>
  <c r="BN82" i="4"/>
  <c r="BM82" i="4"/>
  <c r="BL82" i="4"/>
  <c r="BK82" i="4"/>
  <c r="BJ82" i="4"/>
  <c r="BI82" i="4"/>
  <c r="BH82" i="4"/>
  <c r="BG82" i="4"/>
  <c r="BF82" i="4"/>
  <c r="BE82" i="4"/>
  <c r="BD82" i="4"/>
  <c r="BC82" i="4"/>
  <c r="BB82" i="4"/>
  <c r="BA82" i="4"/>
  <c r="AZ82" i="4"/>
  <c r="AY82" i="4"/>
  <c r="AX82" i="4"/>
  <c r="AW82" i="4"/>
  <c r="AV82" i="4"/>
  <c r="AU82" i="4"/>
  <c r="AT82" i="4"/>
  <c r="AS82" i="4"/>
  <c r="AR82" i="4"/>
  <c r="AQ82" i="4"/>
  <c r="AP82" i="4"/>
  <c r="AO82" i="4"/>
  <c r="AN82" i="4"/>
  <c r="AM82" i="4"/>
  <c r="AL82" i="4"/>
  <c r="AK82" i="4"/>
  <c r="AJ82" i="4"/>
  <c r="AI82" i="4"/>
  <c r="AH82" i="4"/>
  <c r="AG82" i="4"/>
  <c r="AF82" i="4"/>
  <c r="AE82" i="4"/>
  <c r="AD82" i="4"/>
  <c r="AC82" i="4"/>
  <c r="AB82" i="4"/>
  <c r="AA82" i="4"/>
  <c r="Z82" i="4"/>
  <c r="Y82" i="4"/>
  <c r="X82" i="4"/>
  <c r="W82" i="4"/>
  <c r="V82" i="4"/>
  <c r="U82" i="4"/>
  <c r="T82" i="4"/>
  <c r="S82" i="4"/>
  <c r="R82" i="4"/>
  <c r="Q82" i="4"/>
  <c r="P82" i="4"/>
  <c r="O82" i="4"/>
  <c r="N82" i="4"/>
  <c r="M82" i="4"/>
  <c r="L82" i="4"/>
  <c r="K82" i="4"/>
  <c r="J82" i="4"/>
  <c r="I82" i="4"/>
  <c r="H82" i="4"/>
  <c r="G82" i="4"/>
  <c r="F82" i="4"/>
  <c r="E82" i="4"/>
  <c r="D82" i="4"/>
  <c r="C82" i="4"/>
  <c r="BZ81" i="4"/>
  <c r="BY81" i="4"/>
  <c r="BX81" i="4"/>
  <c r="BW81" i="4"/>
  <c r="BV81" i="4"/>
  <c r="BU81" i="4"/>
  <c r="BT81" i="4"/>
  <c r="BS81" i="4"/>
  <c r="BR81" i="4"/>
  <c r="BQ81" i="4"/>
  <c r="BP81" i="4"/>
  <c r="BO81" i="4"/>
  <c r="BN81" i="4"/>
  <c r="BM81" i="4"/>
  <c r="BL81" i="4"/>
  <c r="BK81" i="4"/>
  <c r="BJ81" i="4"/>
  <c r="BI81" i="4"/>
  <c r="BH81" i="4"/>
  <c r="BG81" i="4"/>
  <c r="BF81" i="4"/>
  <c r="BE81" i="4"/>
  <c r="BD81" i="4"/>
  <c r="BC81" i="4"/>
  <c r="BB81" i="4"/>
  <c r="BA81" i="4"/>
  <c r="AZ81" i="4"/>
  <c r="AY81" i="4"/>
  <c r="AX81" i="4"/>
  <c r="AW81" i="4"/>
  <c r="AV81" i="4"/>
  <c r="AU81" i="4"/>
  <c r="AT81" i="4"/>
  <c r="AS81" i="4"/>
  <c r="AR81" i="4"/>
  <c r="AQ81" i="4"/>
  <c r="AP81" i="4"/>
  <c r="AO81" i="4"/>
  <c r="AN81" i="4"/>
  <c r="AM81" i="4"/>
  <c r="AL81" i="4"/>
  <c r="AK81" i="4"/>
  <c r="AJ81" i="4"/>
  <c r="AI81" i="4"/>
  <c r="AH81" i="4"/>
  <c r="AG81" i="4"/>
  <c r="AF81" i="4"/>
  <c r="AE81" i="4"/>
  <c r="AD81" i="4"/>
  <c r="AC81" i="4"/>
  <c r="AB81" i="4"/>
  <c r="AA81" i="4"/>
  <c r="Z81" i="4"/>
  <c r="Y81" i="4"/>
  <c r="X81" i="4"/>
  <c r="W81" i="4"/>
  <c r="V81" i="4"/>
  <c r="U81" i="4"/>
  <c r="T81" i="4"/>
  <c r="S81" i="4"/>
  <c r="R81" i="4"/>
  <c r="Q81" i="4"/>
  <c r="P81" i="4"/>
  <c r="O81" i="4"/>
  <c r="N81" i="4"/>
  <c r="M81" i="4"/>
  <c r="L81" i="4"/>
  <c r="K81" i="4"/>
  <c r="J81" i="4"/>
  <c r="I81" i="4"/>
  <c r="H81" i="4"/>
  <c r="G81" i="4"/>
  <c r="F81" i="4"/>
  <c r="E81" i="4"/>
  <c r="D81" i="4"/>
  <c r="C81" i="4"/>
  <c r="BZ73" i="4"/>
  <c r="BY73" i="4"/>
  <c r="BX73" i="4"/>
  <c r="BW73" i="4"/>
  <c r="BV73" i="4"/>
  <c r="BU73" i="4"/>
  <c r="BT73" i="4"/>
  <c r="BS73" i="4"/>
  <c r="BR73" i="4"/>
  <c r="BQ73" i="4"/>
  <c r="BP73" i="4"/>
  <c r="BO73" i="4"/>
  <c r="BN73" i="4"/>
  <c r="BM73" i="4"/>
  <c r="BL73" i="4"/>
  <c r="BK73" i="4"/>
  <c r="BJ73" i="4"/>
  <c r="BI73" i="4"/>
  <c r="BH73" i="4"/>
  <c r="BG73" i="4"/>
  <c r="BF73" i="4"/>
  <c r="BE73" i="4"/>
  <c r="BD73" i="4"/>
  <c r="BC73" i="4"/>
  <c r="BB73" i="4"/>
  <c r="BA73" i="4"/>
  <c r="AZ73" i="4"/>
  <c r="AY73" i="4"/>
  <c r="AX73" i="4"/>
  <c r="AW73" i="4"/>
  <c r="AV73" i="4"/>
  <c r="AU73" i="4"/>
  <c r="AT73" i="4"/>
  <c r="AS73" i="4"/>
  <c r="AR73" i="4"/>
  <c r="AQ73" i="4"/>
  <c r="AP73" i="4"/>
  <c r="AO73" i="4"/>
  <c r="AN73" i="4"/>
  <c r="AM73" i="4"/>
  <c r="AL73" i="4"/>
  <c r="AK73" i="4"/>
  <c r="AJ73" i="4"/>
  <c r="AI73" i="4"/>
  <c r="AH73" i="4"/>
  <c r="AG73" i="4"/>
  <c r="AF73" i="4"/>
  <c r="AE73" i="4"/>
  <c r="AD73" i="4"/>
  <c r="AC73" i="4"/>
  <c r="AB73" i="4"/>
  <c r="AA73" i="4"/>
  <c r="Z73" i="4"/>
  <c r="Y73" i="4"/>
  <c r="X73" i="4"/>
  <c r="W73" i="4"/>
  <c r="V73" i="4"/>
  <c r="U73" i="4"/>
  <c r="T73" i="4"/>
  <c r="S73" i="4"/>
  <c r="R73" i="4"/>
  <c r="Q73" i="4"/>
  <c r="P73" i="4"/>
  <c r="O73" i="4"/>
  <c r="N73" i="4"/>
  <c r="M73" i="4"/>
  <c r="L73" i="4"/>
  <c r="K73" i="4"/>
  <c r="J73" i="4"/>
  <c r="I73" i="4"/>
  <c r="H73" i="4"/>
  <c r="G73" i="4"/>
  <c r="F73" i="4"/>
  <c r="E73" i="4"/>
  <c r="D73" i="4"/>
  <c r="C73" i="4"/>
  <c r="BZ72" i="4"/>
  <c r="BY72" i="4"/>
  <c r="BX72" i="4"/>
  <c r="BW72" i="4"/>
  <c r="BV72" i="4"/>
  <c r="BU72" i="4"/>
  <c r="BT72" i="4"/>
  <c r="BS72" i="4"/>
  <c r="BR72" i="4"/>
  <c r="BQ72" i="4"/>
  <c r="BP72" i="4"/>
  <c r="BO72" i="4"/>
  <c r="BN72" i="4"/>
  <c r="BM72" i="4"/>
  <c r="BL72" i="4"/>
  <c r="BK72" i="4"/>
  <c r="BJ72" i="4"/>
  <c r="BI72" i="4"/>
  <c r="BH72" i="4"/>
  <c r="BG72" i="4"/>
  <c r="BF72" i="4"/>
  <c r="BE72" i="4"/>
  <c r="BD72" i="4"/>
  <c r="BC72" i="4"/>
  <c r="BB72" i="4"/>
  <c r="BA72" i="4"/>
  <c r="AZ72" i="4"/>
  <c r="AY72" i="4"/>
  <c r="AX72" i="4"/>
  <c r="AW72" i="4"/>
  <c r="AV72" i="4"/>
  <c r="AU72" i="4"/>
  <c r="AT72" i="4"/>
  <c r="AS72" i="4"/>
  <c r="AR72" i="4"/>
  <c r="AQ72" i="4"/>
  <c r="AP72" i="4"/>
  <c r="AO72" i="4"/>
  <c r="AN72" i="4"/>
  <c r="AM72" i="4"/>
  <c r="AL72" i="4"/>
  <c r="AK72" i="4"/>
  <c r="AJ72" i="4"/>
  <c r="AI72" i="4"/>
  <c r="AH72" i="4"/>
  <c r="AG72" i="4"/>
  <c r="AF72" i="4"/>
  <c r="AE72" i="4"/>
  <c r="AD72" i="4"/>
  <c r="AC72" i="4"/>
  <c r="AB72" i="4"/>
  <c r="AA72" i="4"/>
  <c r="Z72" i="4"/>
  <c r="Y72" i="4"/>
  <c r="X72" i="4"/>
  <c r="W72" i="4"/>
  <c r="V72" i="4"/>
  <c r="U72" i="4"/>
  <c r="T72" i="4"/>
  <c r="S72" i="4"/>
  <c r="R72" i="4"/>
  <c r="Q72" i="4"/>
  <c r="P72" i="4"/>
  <c r="O72" i="4"/>
  <c r="N72" i="4"/>
  <c r="M72" i="4"/>
  <c r="L72" i="4"/>
  <c r="K72" i="4"/>
  <c r="J72" i="4"/>
  <c r="I72" i="4"/>
  <c r="H72" i="4"/>
  <c r="G72" i="4"/>
  <c r="F72" i="4"/>
  <c r="E72" i="4"/>
  <c r="D72" i="4"/>
  <c r="C72" i="4"/>
  <c r="BZ68" i="4"/>
  <c r="BY68" i="4"/>
  <c r="BX68" i="4"/>
  <c r="BW68" i="4"/>
  <c r="BV68" i="4"/>
  <c r="BU68" i="4"/>
  <c r="BT68" i="4"/>
  <c r="BS68" i="4"/>
  <c r="BR68" i="4"/>
  <c r="BQ68" i="4"/>
  <c r="BP68" i="4"/>
  <c r="BO68" i="4"/>
  <c r="BN68" i="4"/>
  <c r="BM68" i="4"/>
  <c r="BL68" i="4"/>
  <c r="BK68" i="4"/>
  <c r="BJ68" i="4"/>
  <c r="BI68" i="4"/>
  <c r="BH68" i="4"/>
  <c r="BG68" i="4"/>
  <c r="BF68" i="4"/>
  <c r="BE68" i="4"/>
  <c r="BD68" i="4"/>
  <c r="BC68" i="4"/>
  <c r="BB68" i="4"/>
  <c r="BA68" i="4"/>
  <c r="AZ68" i="4"/>
  <c r="AY68" i="4"/>
  <c r="AX68" i="4"/>
  <c r="AW68" i="4"/>
  <c r="AV68" i="4"/>
  <c r="AU68" i="4"/>
  <c r="AT68" i="4"/>
  <c r="AS68" i="4"/>
  <c r="AR68" i="4"/>
  <c r="AQ68" i="4"/>
  <c r="AP68" i="4"/>
  <c r="AO68" i="4"/>
  <c r="AN68" i="4"/>
  <c r="AM68" i="4"/>
  <c r="AL68" i="4"/>
  <c r="AK68" i="4"/>
  <c r="AJ68" i="4"/>
  <c r="AI68" i="4"/>
  <c r="AH68" i="4"/>
  <c r="AG68" i="4"/>
  <c r="AF68" i="4"/>
  <c r="AE68" i="4"/>
  <c r="AD68" i="4"/>
  <c r="AC68" i="4"/>
  <c r="AB68" i="4"/>
  <c r="AA68" i="4"/>
  <c r="Z68" i="4"/>
  <c r="Y68" i="4"/>
  <c r="X68" i="4"/>
  <c r="W68" i="4"/>
  <c r="V68" i="4"/>
  <c r="U68" i="4"/>
  <c r="T68" i="4"/>
  <c r="S68" i="4"/>
  <c r="R68" i="4"/>
  <c r="Q68" i="4"/>
  <c r="P68" i="4"/>
  <c r="O68" i="4"/>
  <c r="N68" i="4"/>
  <c r="M68" i="4"/>
  <c r="L68" i="4"/>
  <c r="K68" i="4"/>
  <c r="J68" i="4"/>
  <c r="I68" i="4"/>
  <c r="H68" i="4"/>
  <c r="G68" i="4"/>
  <c r="F68" i="4"/>
  <c r="E68" i="4"/>
  <c r="D68" i="4"/>
  <c r="C68" i="4"/>
  <c r="BZ67" i="4"/>
  <c r="BY67" i="4"/>
  <c r="BX67" i="4"/>
  <c r="BW67" i="4"/>
  <c r="BV67" i="4"/>
  <c r="BU67" i="4"/>
  <c r="BT67" i="4"/>
  <c r="BS67" i="4"/>
  <c r="BR67" i="4"/>
  <c r="BQ67" i="4"/>
  <c r="BP67" i="4"/>
  <c r="BO67" i="4"/>
  <c r="BN67" i="4"/>
  <c r="BM67" i="4"/>
  <c r="BL67" i="4"/>
  <c r="BK67" i="4"/>
  <c r="BJ67" i="4"/>
  <c r="BI67" i="4"/>
  <c r="BH67" i="4"/>
  <c r="BG67" i="4"/>
  <c r="BF67" i="4"/>
  <c r="BE67" i="4"/>
  <c r="BD67" i="4"/>
  <c r="BC67" i="4"/>
  <c r="BB67" i="4"/>
  <c r="BA67" i="4"/>
  <c r="AZ67" i="4"/>
  <c r="AY67" i="4"/>
  <c r="AX67" i="4"/>
  <c r="AW67" i="4"/>
  <c r="AV67" i="4"/>
  <c r="AU67" i="4"/>
  <c r="AT67" i="4"/>
  <c r="AS67" i="4"/>
  <c r="AR67" i="4"/>
  <c r="AQ67" i="4"/>
  <c r="AP67" i="4"/>
  <c r="AO67" i="4"/>
  <c r="AN67" i="4"/>
  <c r="AM67" i="4"/>
  <c r="AL67" i="4"/>
  <c r="AK67" i="4"/>
  <c r="AJ67" i="4"/>
  <c r="AI67" i="4"/>
  <c r="AH67" i="4"/>
  <c r="AG67" i="4"/>
  <c r="AF67" i="4"/>
  <c r="AE67" i="4"/>
  <c r="AD67" i="4"/>
  <c r="AC67" i="4"/>
  <c r="AB67" i="4"/>
  <c r="AA67" i="4"/>
  <c r="Z67" i="4"/>
  <c r="Y67" i="4"/>
  <c r="X67" i="4"/>
  <c r="W67" i="4"/>
  <c r="V67" i="4"/>
  <c r="U67" i="4"/>
  <c r="T67" i="4"/>
  <c r="S67" i="4"/>
  <c r="R67" i="4"/>
  <c r="Q67" i="4"/>
  <c r="P67" i="4"/>
  <c r="O67" i="4"/>
  <c r="N67" i="4"/>
  <c r="M67" i="4"/>
  <c r="L67" i="4"/>
  <c r="K67" i="4"/>
  <c r="J67" i="4"/>
  <c r="I67" i="4"/>
  <c r="H67" i="4"/>
  <c r="G67" i="4"/>
  <c r="F67" i="4"/>
  <c r="E67" i="4"/>
  <c r="D67" i="4"/>
  <c r="C67" i="4"/>
  <c r="BZ66" i="4"/>
  <c r="BY66" i="4"/>
  <c r="BX66" i="4"/>
  <c r="BW66" i="4"/>
  <c r="BV66" i="4"/>
  <c r="BU66" i="4"/>
  <c r="BT66" i="4"/>
  <c r="BS66" i="4"/>
  <c r="BR66" i="4"/>
  <c r="BQ66" i="4"/>
  <c r="BP66" i="4"/>
  <c r="BO66" i="4"/>
  <c r="BN66" i="4"/>
  <c r="BM66" i="4"/>
  <c r="BL66" i="4"/>
  <c r="BK66" i="4"/>
  <c r="BJ66" i="4"/>
  <c r="BI66" i="4"/>
  <c r="BH66" i="4"/>
  <c r="BG66" i="4"/>
  <c r="BF66" i="4"/>
  <c r="BE66" i="4"/>
  <c r="BD66" i="4"/>
  <c r="BC66" i="4"/>
  <c r="BB66" i="4"/>
  <c r="BA66" i="4"/>
  <c r="AZ66" i="4"/>
  <c r="AY66" i="4"/>
  <c r="AX66" i="4"/>
  <c r="AW66" i="4"/>
  <c r="AV66" i="4"/>
  <c r="AU66" i="4"/>
  <c r="AT66" i="4"/>
  <c r="AS66" i="4"/>
  <c r="AR66" i="4"/>
  <c r="AQ66" i="4"/>
  <c r="AP66" i="4"/>
  <c r="AO66" i="4"/>
  <c r="AN66" i="4"/>
  <c r="AM66" i="4"/>
  <c r="AL66" i="4"/>
  <c r="AK66" i="4"/>
  <c r="AJ66" i="4"/>
  <c r="AI66" i="4"/>
  <c r="AH66" i="4"/>
  <c r="AG66" i="4"/>
  <c r="AF66" i="4"/>
  <c r="AE66" i="4"/>
  <c r="AD66" i="4"/>
  <c r="AC66" i="4"/>
  <c r="AB66" i="4"/>
  <c r="AA66" i="4"/>
  <c r="Z66" i="4"/>
  <c r="Y66" i="4"/>
  <c r="X66" i="4"/>
  <c r="W66" i="4"/>
  <c r="V66" i="4"/>
  <c r="U66" i="4"/>
  <c r="T66" i="4"/>
  <c r="S66" i="4"/>
  <c r="R66" i="4"/>
  <c r="Q66" i="4"/>
  <c r="P66" i="4"/>
  <c r="O66" i="4"/>
  <c r="N66" i="4"/>
  <c r="M66" i="4"/>
  <c r="L66" i="4"/>
  <c r="K66" i="4"/>
  <c r="J66" i="4"/>
  <c r="I66" i="4"/>
  <c r="H66" i="4"/>
  <c r="G66" i="4"/>
  <c r="F66" i="4"/>
  <c r="E66" i="4"/>
  <c r="D66" i="4"/>
  <c r="C66" i="4"/>
  <c r="BZ62" i="4"/>
  <c r="BY62" i="4"/>
  <c r="BX62" i="4"/>
  <c r="BW62" i="4"/>
  <c r="BV62" i="4"/>
  <c r="BU62" i="4"/>
  <c r="BT62" i="4"/>
  <c r="BS62" i="4"/>
  <c r="BR62" i="4"/>
  <c r="BQ62" i="4"/>
  <c r="BP62" i="4"/>
  <c r="BO62" i="4"/>
  <c r="BN62" i="4"/>
  <c r="BM62" i="4"/>
  <c r="BL62" i="4"/>
  <c r="BK62" i="4"/>
  <c r="BJ62" i="4"/>
  <c r="BI62" i="4"/>
  <c r="BH62" i="4"/>
  <c r="BG62" i="4"/>
  <c r="BF62" i="4"/>
  <c r="BE62" i="4"/>
  <c r="BD62" i="4"/>
  <c r="BC62" i="4"/>
  <c r="BB62" i="4"/>
  <c r="BA62" i="4"/>
  <c r="AZ62" i="4"/>
  <c r="AY62" i="4"/>
  <c r="AX62" i="4"/>
  <c r="AW62" i="4"/>
  <c r="AV62" i="4"/>
  <c r="AU62" i="4"/>
  <c r="AT62" i="4"/>
  <c r="AS62" i="4"/>
  <c r="AR62" i="4"/>
  <c r="AQ62" i="4"/>
  <c r="AP62" i="4"/>
  <c r="AO62" i="4"/>
  <c r="AN62" i="4"/>
  <c r="AM62" i="4"/>
  <c r="AL62" i="4"/>
  <c r="AK62" i="4"/>
  <c r="AJ62" i="4"/>
  <c r="AI62" i="4"/>
  <c r="AH62" i="4"/>
  <c r="AG62" i="4"/>
  <c r="AF62" i="4"/>
  <c r="AE62" i="4"/>
  <c r="AD62" i="4"/>
  <c r="AC62" i="4"/>
  <c r="AB62" i="4"/>
  <c r="AA62" i="4"/>
  <c r="Z62" i="4"/>
  <c r="Y62" i="4"/>
  <c r="X62" i="4"/>
  <c r="W62" i="4"/>
  <c r="V62" i="4"/>
  <c r="U62" i="4"/>
  <c r="T62" i="4"/>
  <c r="S62" i="4"/>
  <c r="R62" i="4"/>
  <c r="Q62" i="4"/>
  <c r="P62" i="4"/>
  <c r="O62" i="4"/>
  <c r="N62" i="4"/>
  <c r="M62" i="4"/>
  <c r="L62" i="4"/>
  <c r="K62" i="4"/>
  <c r="J62" i="4"/>
  <c r="I62" i="4"/>
  <c r="H62" i="4"/>
  <c r="G62" i="4"/>
  <c r="F62" i="4"/>
  <c r="E62" i="4"/>
  <c r="D62" i="4"/>
  <c r="C62" i="4"/>
  <c r="BZ61" i="4"/>
  <c r="BY61" i="4"/>
  <c r="BX61" i="4"/>
  <c r="BW61" i="4"/>
  <c r="BV61" i="4"/>
  <c r="BU61" i="4"/>
  <c r="BT61" i="4"/>
  <c r="BS61" i="4"/>
  <c r="BR61" i="4"/>
  <c r="BQ61" i="4"/>
  <c r="BP61" i="4"/>
  <c r="BO61" i="4"/>
  <c r="BN61" i="4"/>
  <c r="BM61" i="4"/>
  <c r="BL61" i="4"/>
  <c r="BK61" i="4"/>
  <c r="BJ61" i="4"/>
  <c r="BI61" i="4"/>
  <c r="BH61" i="4"/>
  <c r="BG61" i="4"/>
  <c r="BF61" i="4"/>
  <c r="BE61" i="4"/>
  <c r="BD61" i="4"/>
  <c r="BC61" i="4"/>
  <c r="BB61" i="4"/>
  <c r="BA61" i="4"/>
  <c r="AZ61" i="4"/>
  <c r="AY61" i="4"/>
  <c r="AX61" i="4"/>
  <c r="AW61" i="4"/>
  <c r="AV61" i="4"/>
  <c r="AU61" i="4"/>
  <c r="AT61" i="4"/>
  <c r="AS61" i="4"/>
  <c r="AR61" i="4"/>
  <c r="AQ61" i="4"/>
  <c r="AP61" i="4"/>
  <c r="AO61" i="4"/>
  <c r="AN61" i="4"/>
  <c r="AM61" i="4"/>
  <c r="AL61" i="4"/>
  <c r="AK61" i="4"/>
  <c r="AJ61" i="4"/>
  <c r="AI61" i="4"/>
  <c r="AH61" i="4"/>
  <c r="AG61" i="4"/>
  <c r="AF61" i="4"/>
  <c r="AE61" i="4"/>
  <c r="AD61" i="4"/>
  <c r="AC61" i="4"/>
  <c r="AB61" i="4"/>
  <c r="AA61" i="4"/>
  <c r="Z61" i="4"/>
  <c r="Y61" i="4"/>
  <c r="X61" i="4"/>
  <c r="W61" i="4"/>
  <c r="V61" i="4"/>
  <c r="U61" i="4"/>
  <c r="T61" i="4"/>
  <c r="S61" i="4"/>
  <c r="R61" i="4"/>
  <c r="Q61" i="4"/>
  <c r="P61" i="4"/>
  <c r="O61" i="4"/>
  <c r="N61" i="4"/>
  <c r="M61" i="4"/>
  <c r="L61" i="4"/>
  <c r="K61" i="4"/>
  <c r="J61" i="4"/>
  <c r="I61" i="4"/>
  <c r="H61" i="4"/>
  <c r="G61" i="4"/>
  <c r="F61" i="4"/>
  <c r="E61" i="4"/>
  <c r="D61" i="4"/>
  <c r="C61" i="4"/>
  <c r="BZ60" i="4"/>
  <c r="BY60" i="4"/>
  <c r="BX60" i="4"/>
  <c r="BW60" i="4"/>
  <c r="BV60" i="4"/>
  <c r="BU60" i="4"/>
  <c r="BT60" i="4"/>
  <c r="BS60" i="4"/>
  <c r="BR60" i="4"/>
  <c r="BQ60" i="4"/>
  <c r="BP60" i="4"/>
  <c r="BO60" i="4"/>
  <c r="BN60" i="4"/>
  <c r="BM60" i="4"/>
  <c r="BL60" i="4"/>
  <c r="BK60" i="4"/>
  <c r="BJ60" i="4"/>
  <c r="BI60" i="4"/>
  <c r="BH60" i="4"/>
  <c r="BG60" i="4"/>
  <c r="BF60" i="4"/>
  <c r="BE60" i="4"/>
  <c r="BD60" i="4"/>
  <c r="BC60" i="4"/>
  <c r="BB60" i="4"/>
  <c r="BA60" i="4"/>
  <c r="AZ60" i="4"/>
  <c r="AY60" i="4"/>
  <c r="AX60" i="4"/>
  <c r="AW60" i="4"/>
  <c r="AV60" i="4"/>
  <c r="AU60" i="4"/>
  <c r="AT60" i="4"/>
  <c r="AS60" i="4"/>
  <c r="AR60" i="4"/>
  <c r="AQ60" i="4"/>
  <c r="AP60" i="4"/>
  <c r="AO60" i="4"/>
  <c r="AN60" i="4"/>
  <c r="AM60" i="4"/>
  <c r="AL60" i="4"/>
  <c r="AK60" i="4"/>
  <c r="AJ60" i="4"/>
  <c r="AI60" i="4"/>
  <c r="AH60" i="4"/>
  <c r="AG60" i="4"/>
  <c r="AF60" i="4"/>
  <c r="AE60" i="4"/>
  <c r="AD60" i="4"/>
  <c r="AC60" i="4"/>
  <c r="AB60" i="4"/>
  <c r="AA60" i="4"/>
  <c r="Z60" i="4"/>
  <c r="Y60" i="4"/>
  <c r="X60" i="4"/>
  <c r="W60" i="4"/>
  <c r="V60" i="4"/>
  <c r="U60" i="4"/>
  <c r="T60" i="4"/>
  <c r="S60" i="4"/>
  <c r="R60" i="4"/>
  <c r="Q60" i="4"/>
  <c r="P60" i="4"/>
  <c r="O60" i="4"/>
  <c r="N60" i="4"/>
  <c r="M60" i="4"/>
  <c r="L60" i="4"/>
  <c r="K60" i="4"/>
  <c r="J60" i="4"/>
  <c r="I60" i="4"/>
  <c r="H60" i="4"/>
  <c r="G60" i="4"/>
  <c r="F60" i="4"/>
  <c r="E60" i="4"/>
  <c r="D60" i="4"/>
  <c r="C60" i="4"/>
  <c r="BZ59" i="4"/>
  <c r="BY59" i="4"/>
  <c r="BX59" i="4"/>
  <c r="BW59" i="4"/>
  <c r="BV59" i="4"/>
  <c r="BU59" i="4"/>
  <c r="BT59" i="4"/>
  <c r="BS59" i="4"/>
  <c r="BR59" i="4"/>
  <c r="BQ59" i="4"/>
  <c r="BP59" i="4"/>
  <c r="BO59" i="4"/>
  <c r="BN59" i="4"/>
  <c r="BM59" i="4"/>
  <c r="BL59" i="4"/>
  <c r="BK59" i="4"/>
  <c r="BJ59" i="4"/>
  <c r="BI59" i="4"/>
  <c r="BH59" i="4"/>
  <c r="BG59" i="4"/>
  <c r="BF59" i="4"/>
  <c r="BE59" i="4"/>
  <c r="BD59" i="4"/>
  <c r="BC59" i="4"/>
  <c r="BB59" i="4"/>
  <c r="BA59" i="4"/>
  <c r="AZ59" i="4"/>
  <c r="AY59" i="4"/>
  <c r="AX59" i="4"/>
  <c r="AW59" i="4"/>
  <c r="AV59" i="4"/>
  <c r="AU59" i="4"/>
  <c r="AT59" i="4"/>
  <c r="AS59" i="4"/>
  <c r="AR59" i="4"/>
  <c r="AQ59" i="4"/>
  <c r="AP59" i="4"/>
  <c r="AO59" i="4"/>
  <c r="AN59" i="4"/>
  <c r="AM59" i="4"/>
  <c r="AL59" i="4"/>
  <c r="AK59" i="4"/>
  <c r="AJ59" i="4"/>
  <c r="AI59" i="4"/>
  <c r="AH59" i="4"/>
  <c r="AG59" i="4"/>
  <c r="AF59" i="4"/>
  <c r="AE59" i="4"/>
  <c r="AD59" i="4"/>
  <c r="AC59" i="4"/>
  <c r="AB59" i="4"/>
  <c r="AA59" i="4"/>
  <c r="Z59" i="4"/>
  <c r="Y59" i="4"/>
  <c r="X59" i="4"/>
  <c r="W59" i="4"/>
  <c r="V59" i="4"/>
  <c r="U59" i="4"/>
  <c r="T59" i="4"/>
  <c r="S59" i="4"/>
  <c r="R59" i="4"/>
  <c r="Q59" i="4"/>
  <c r="P59" i="4"/>
  <c r="O59" i="4"/>
  <c r="N59" i="4"/>
  <c r="M59" i="4"/>
  <c r="L59" i="4"/>
  <c r="K59" i="4"/>
  <c r="J59" i="4"/>
  <c r="I59" i="4"/>
  <c r="H59" i="4"/>
  <c r="G59" i="4"/>
  <c r="F59" i="4"/>
  <c r="E59" i="4"/>
  <c r="D59" i="4"/>
  <c r="C59" i="4"/>
  <c r="AT53" i="4"/>
  <c r="AT55" i="4" s="1"/>
  <c r="BZ50" i="4"/>
  <c r="BY50" i="4"/>
  <c r="BX50" i="4"/>
  <c r="BW50" i="4"/>
  <c r="BV50" i="4"/>
  <c r="BU50" i="4"/>
  <c r="BT50" i="4"/>
  <c r="BS50" i="4"/>
  <c r="BR50" i="4"/>
  <c r="BQ50" i="4"/>
  <c r="BP50" i="4"/>
  <c r="BO50" i="4"/>
  <c r="BN50" i="4"/>
  <c r="BM50" i="4"/>
  <c r="BL50" i="4"/>
  <c r="BK50" i="4"/>
  <c r="BJ50" i="4"/>
  <c r="BI50" i="4"/>
  <c r="BH50" i="4"/>
  <c r="BG50" i="4"/>
  <c r="BF50" i="4"/>
  <c r="BE50" i="4"/>
  <c r="BD50" i="4"/>
  <c r="BC50" i="4"/>
  <c r="BB50" i="4"/>
  <c r="BA50" i="4"/>
  <c r="AZ50" i="4"/>
  <c r="AY50" i="4"/>
  <c r="AX50" i="4"/>
  <c r="AW50" i="4"/>
  <c r="AV50" i="4"/>
  <c r="AU50" i="4"/>
  <c r="AT50" i="4"/>
  <c r="AS50" i="4"/>
  <c r="AR50" i="4"/>
  <c r="AQ50" i="4"/>
  <c r="AP50" i="4"/>
  <c r="AO50" i="4"/>
  <c r="AN50" i="4"/>
  <c r="AM50" i="4"/>
  <c r="AL50" i="4"/>
  <c r="AK50" i="4"/>
  <c r="AJ50" i="4"/>
  <c r="AI50" i="4"/>
  <c r="AH50" i="4"/>
  <c r="AG50" i="4"/>
  <c r="AF50" i="4"/>
  <c r="AE50" i="4"/>
  <c r="AD50" i="4"/>
  <c r="AC50" i="4"/>
  <c r="AB50" i="4"/>
  <c r="AA50" i="4"/>
  <c r="Z50" i="4"/>
  <c r="Y50" i="4"/>
  <c r="X50" i="4"/>
  <c r="W50" i="4"/>
  <c r="V50" i="4"/>
  <c r="U50" i="4"/>
  <c r="T50" i="4"/>
  <c r="S50" i="4"/>
  <c r="R50" i="4"/>
  <c r="Q50" i="4"/>
  <c r="P50" i="4"/>
  <c r="O50" i="4"/>
  <c r="N50" i="4"/>
  <c r="M50" i="4"/>
  <c r="L50" i="4"/>
  <c r="K50" i="4"/>
  <c r="J50" i="4"/>
  <c r="I50" i="4"/>
  <c r="H50" i="4"/>
  <c r="G50" i="4"/>
  <c r="F50" i="4"/>
  <c r="E50" i="4"/>
  <c r="D50" i="4"/>
  <c r="C50" i="4"/>
  <c r="BZ49" i="4"/>
  <c r="BY49" i="4"/>
  <c r="BX49" i="4"/>
  <c r="BW49" i="4"/>
  <c r="BV49" i="4"/>
  <c r="BU49" i="4"/>
  <c r="BT49" i="4"/>
  <c r="BS49" i="4"/>
  <c r="BR49" i="4"/>
  <c r="BQ49" i="4"/>
  <c r="BP49" i="4"/>
  <c r="BO49" i="4"/>
  <c r="BN49" i="4"/>
  <c r="BM49" i="4"/>
  <c r="BL49" i="4"/>
  <c r="BK49" i="4"/>
  <c r="BJ49" i="4"/>
  <c r="BI49" i="4"/>
  <c r="BH49" i="4"/>
  <c r="BG49" i="4"/>
  <c r="BF49" i="4"/>
  <c r="BE49" i="4"/>
  <c r="BD49" i="4"/>
  <c r="BC49" i="4"/>
  <c r="BB49" i="4"/>
  <c r="BA49" i="4"/>
  <c r="AZ49" i="4"/>
  <c r="AY49" i="4"/>
  <c r="AX49" i="4"/>
  <c r="AW49" i="4"/>
  <c r="AV49" i="4"/>
  <c r="AU49" i="4"/>
  <c r="AT49" i="4"/>
  <c r="AS49" i="4"/>
  <c r="AR49" i="4"/>
  <c r="AQ49" i="4"/>
  <c r="AP49" i="4"/>
  <c r="AO49" i="4"/>
  <c r="AN49" i="4"/>
  <c r="AM49" i="4"/>
  <c r="AL49" i="4"/>
  <c r="AK49" i="4"/>
  <c r="AJ49" i="4"/>
  <c r="AI49" i="4"/>
  <c r="AH49" i="4"/>
  <c r="AG49" i="4"/>
  <c r="AF49" i="4"/>
  <c r="AE49" i="4"/>
  <c r="AD49" i="4"/>
  <c r="AC49" i="4"/>
  <c r="AB49" i="4"/>
  <c r="AA49" i="4"/>
  <c r="Z49" i="4"/>
  <c r="Y49" i="4"/>
  <c r="X49" i="4"/>
  <c r="W49" i="4"/>
  <c r="V49" i="4"/>
  <c r="U49" i="4"/>
  <c r="T49" i="4"/>
  <c r="S49" i="4"/>
  <c r="R49" i="4"/>
  <c r="Q49" i="4"/>
  <c r="P49" i="4"/>
  <c r="O49" i="4"/>
  <c r="N49" i="4"/>
  <c r="M49" i="4"/>
  <c r="L49" i="4"/>
  <c r="K49" i="4"/>
  <c r="J49" i="4"/>
  <c r="I49" i="4"/>
  <c r="H49" i="4"/>
  <c r="G49" i="4"/>
  <c r="F49" i="4"/>
  <c r="E49" i="4"/>
  <c r="D49" i="4"/>
  <c r="C49" i="4"/>
  <c r="BZ40" i="4"/>
  <c r="BY40" i="4"/>
  <c r="BX40" i="4"/>
  <c r="BW40" i="4"/>
  <c r="BV40" i="4"/>
  <c r="BU40" i="4"/>
  <c r="BT40" i="4"/>
  <c r="BS40" i="4"/>
  <c r="BR40" i="4"/>
  <c r="BQ40" i="4"/>
  <c r="BP40" i="4"/>
  <c r="BO40" i="4"/>
  <c r="BN40" i="4"/>
  <c r="BM40" i="4"/>
  <c r="BL40" i="4"/>
  <c r="BK40" i="4"/>
  <c r="BJ40" i="4"/>
  <c r="BI40" i="4"/>
  <c r="BH40" i="4"/>
  <c r="BG40" i="4"/>
  <c r="BF40" i="4"/>
  <c r="BE40" i="4"/>
  <c r="BD40" i="4"/>
  <c r="BC40" i="4"/>
  <c r="BB40" i="4"/>
  <c r="BA40" i="4"/>
  <c r="AZ40" i="4"/>
  <c r="AY40" i="4"/>
  <c r="AX40" i="4"/>
  <c r="AW40" i="4"/>
  <c r="AV40" i="4"/>
  <c r="AU40" i="4"/>
  <c r="AT40" i="4"/>
  <c r="AS40" i="4"/>
  <c r="AR40" i="4"/>
  <c r="AQ40" i="4"/>
  <c r="AP40" i="4"/>
  <c r="AO40" i="4"/>
  <c r="AN40" i="4"/>
  <c r="AM40" i="4"/>
  <c r="AL40" i="4"/>
  <c r="AK40" i="4"/>
  <c r="AJ40" i="4"/>
  <c r="AI40" i="4"/>
  <c r="AH40" i="4"/>
  <c r="AG40" i="4"/>
  <c r="AF40" i="4"/>
  <c r="AE40" i="4"/>
  <c r="AD40" i="4"/>
  <c r="AC40" i="4"/>
  <c r="AB40" i="4"/>
  <c r="AA40" i="4"/>
  <c r="Z40" i="4"/>
  <c r="Y40" i="4"/>
  <c r="X40" i="4"/>
  <c r="W40" i="4"/>
  <c r="V40" i="4"/>
  <c r="U40" i="4"/>
  <c r="T40" i="4"/>
  <c r="S40" i="4"/>
  <c r="R40" i="4"/>
  <c r="Q40" i="4"/>
  <c r="P40" i="4"/>
  <c r="O40" i="4"/>
  <c r="N40" i="4"/>
  <c r="M40" i="4"/>
  <c r="L40" i="4"/>
  <c r="K40" i="4"/>
  <c r="J40" i="4"/>
  <c r="I40" i="4"/>
  <c r="H40" i="4"/>
  <c r="G40" i="4"/>
  <c r="F40" i="4"/>
  <c r="E40" i="4"/>
  <c r="D40" i="4"/>
  <c r="C40" i="4"/>
  <c r="BZ38" i="4"/>
  <c r="BY38" i="4"/>
  <c r="BX38" i="4"/>
  <c r="BW38" i="4"/>
  <c r="BV38" i="4"/>
  <c r="BU38" i="4"/>
  <c r="BT38" i="4"/>
  <c r="BS38" i="4"/>
  <c r="BR38" i="4"/>
  <c r="BQ38" i="4"/>
  <c r="BP38" i="4"/>
  <c r="BO38" i="4"/>
  <c r="BN38" i="4"/>
  <c r="BM38" i="4"/>
  <c r="BL38" i="4"/>
  <c r="BK38" i="4"/>
  <c r="BJ38" i="4"/>
  <c r="BI38" i="4"/>
  <c r="BH38" i="4"/>
  <c r="BG38" i="4"/>
  <c r="BF38" i="4"/>
  <c r="BE38" i="4"/>
  <c r="BD38" i="4"/>
  <c r="BC38" i="4"/>
  <c r="BB38" i="4"/>
  <c r="BA38" i="4"/>
  <c r="AZ38" i="4"/>
  <c r="AY38" i="4"/>
  <c r="AX38" i="4"/>
  <c r="AW38" i="4"/>
  <c r="AV38" i="4"/>
  <c r="AU38" i="4"/>
  <c r="AT38" i="4"/>
  <c r="AS38" i="4"/>
  <c r="AR38" i="4"/>
  <c r="AQ38" i="4"/>
  <c r="AP38" i="4"/>
  <c r="AO38" i="4"/>
  <c r="AN38" i="4"/>
  <c r="AM38" i="4"/>
  <c r="AL38" i="4"/>
  <c r="AK38" i="4"/>
  <c r="AJ38" i="4"/>
  <c r="AI38" i="4"/>
  <c r="AH38" i="4"/>
  <c r="AG38" i="4"/>
  <c r="AF38" i="4"/>
  <c r="AE38" i="4"/>
  <c r="AD38" i="4"/>
  <c r="AC38" i="4"/>
  <c r="AB38" i="4"/>
  <c r="AA38" i="4"/>
  <c r="Z38" i="4"/>
  <c r="Y38" i="4"/>
  <c r="X38" i="4"/>
  <c r="W38" i="4"/>
  <c r="V38" i="4"/>
  <c r="U38" i="4"/>
  <c r="T38" i="4"/>
  <c r="S38" i="4"/>
  <c r="R38" i="4"/>
  <c r="Q38" i="4"/>
  <c r="P38" i="4"/>
  <c r="O38" i="4"/>
  <c r="N38" i="4"/>
  <c r="M38" i="4"/>
  <c r="L38" i="4"/>
  <c r="K38" i="4"/>
  <c r="J38" i="4"/>
  <c r="I38" i="4"/>
  <c r="H38" i="4"/>
  <c r="G38" i="4"/>
  <c r="F38" i="4"/>
  <c r="E38" i="4"/>
  <c r="D38" i="4"/>
  <c r="C38" i="4"/>
  <c r="BZ32" i="4"/>
  <c r="BY32" i="4"/>
  <c r="BX32" i="4"/>
  <c r="BW32" i="4"/>
  <c r="BV32" i="4"/>
  <c r="BU32" i="4"/>
  <c r="BT32" i="4"/>
  <c r="BS32" i="4"/>
  <c r="BR32" i="4"/>
  <c r="BQ32" i="4"/>
  <c r="BP32" i="4"/>
  <c r="BO32" i="4"/>
  <c r="BN32" i="4"/>
  <c r="BM32" i="4"/>
  <c r="BL32" i="4"/>
  <c r="BK32" i="4"/>
  <c r="BJ32" i="4"/>
  <c r="BI32" i="4"/>
  <c r="BH32" i="4"/>
  <c r="BG32" i="4"/>
  <c r="BF32" i="4"/>
  <c r="BE32" i="4"/>
  <c r="BD32" i="4"/>
  <c r="BC32" i="4"/>
  <c r="BB32" i="4"/>
  <c r="BA32" i="4"/>
  <c r="AZ32" i="4"/>
  <c r="AY32" i="4"/>
  <c r="AX32" i="4"/>
  <c r="AW32" i="4"/>
  <c r="AV32" i="4"/>
  <c r="AU32" i="4"/>
  <c r="AT32" i="4"/>
  <c r="AS32" i="4"/>
  <c r="AR32" i="4"/>
  <c r="AQ32" i="4"/>
  <c r="AP32" i="4"/>
  <c r="AO32" i="4"/>
  <c r="AN32" i="4"/>
  <c r="AM32" i="4"/>
  <c r="AL32" i="4"/>
  <c r="AK32" i="4"/>
  <c r="AJ32" i="4"/>
  <c r="AI32" i="4"/>
  <c r="AH32" i="4"/>
  <c r="AG32" i="4"/>
  <c r="AF32" i="4"/>
  <c r="AE32" i="4"/>
  <c r="AD32" i="4"/>
  <c r="AC32" i="4"/>
  <c r="AB32" i="4"/>
  <c r="AA32" i="4"/>
  <c r="Z32" i="4"/>
  <c r="Y32" i="4"/>
  <c r="X32" i="4"/>
  <c r="W32" i="4"/>
  <c r="V32" i="4"/>
  <c r="U32" i="4"/>
  <c r="T32" i="4"/>
  <c r="S32" i="4"/>
  <c r="R32" i="4"/>
  <c r="Q32" i="4"/>
  <c r="P32" i="4"/>
  <c r="O32" i="4"/>
  <c r="N32" i="4"/>
  <c r="M32" i="4"/>
  <c r="L32" i="4"/>
  <c r="K32" i="4"/>
  <c r="J32" i="4"/>
  <c r="I32" i="4"/>
  <c r="H32" i="4"/>
  <c r="G32" i="4"/>
  <c r="F32" i="4"/>
  <c r="E32" i="4"/>
  <c r="D32" i="4"/>
  <c r="C32" i="4"/>
  <c r="BZ31" i="4"/>
  <c r="BY31" i="4"/>
  <c r="BX31" i="4"/>
  <c r="BW31" i="4"/>
  <c r="BV31" i="4"/>
  <c r="BU31" i="4"/>
  <c r="BT31" i="4"/>
  <c r="BS31" i="4"/>
  <c r="BR31" i="4"/>
  <c r="BQ31" i="4"/>
  <c r="BP31" i="4"/>
  <c r="BO31" i="4"/>
  <c r="BN31" i="4"/>
  <c r="BM31" i="4"/>
  <c r="BL31" i="4"/>
  <c r="BK31" i="4"/>
  <c r="BJ31" i="4"/>
  <c r="BI31" i="4"/>
  <c r="BH31" i="4"/>
  <c r="BG31" i="4"/>
  <c r="BF31" i="4"/>
  <c r="BE31" i="4"/>
  <c r="BD31" i="4"/>
  <c r="BC31" i="4"/>
  <c r="BB31" i="4"/>
  <c r="BA31" i="4"/>
  <c r="AZ31" i="4"/>
  <c r="AY31" i="4"/>
  <c r="AX31" i="4"/>
  <c r="AW31" i="4"/>
  <c r="AV31" i="4"/>
  <c r="AU31" i="4"/>
  <c r="AT31" i="4"/>
  <c r="AS31" i="4"/>
  <c r="AR31" i="4"/>
  <c r="AQ31" i="4"/>
  <c r="AP31" i="4"/>
  <c r="AO31" i="4"/>
  <c r="AN31" i="4"/>
  <c r="AM31" i="4"/>
  <c r="AL31" i="4"/>
  <c r="AK31" i="4"/>
  <c r="AJ31" i="4"/>
  <c r="AI31" i="4"/>
  <c r="AH31" i="4"/>
  <c r="AG31" i="4"/>
  <c r="AF31" i="4"/>
  <c r="AE31" i="4"/>
  <c r="AD31" i="4"/>
  <c r="AC31" i="4"/>
  <c r="AB31" i="4"/>
  <c r="AA31" i="4"/>
  <c r="Z31" i="4"/>
  <c r="Y31" i="4"/>
  <c r="X31" i="4"/>
  <c r="W31" i="4"/>
  <c r="V31" i="4"/>
  <c r="U31" i="4"/>
  <c r="T31" i="4"/>
  <c r="S31" i="4"/>
  <c r="R31" i="4"/>
  <c r="Q31" i="4"/>
  <c r="P31" i="4"/>
  <c r="O31" i="4"/>
  <c r="N31" i="4"/>
  <c r="M31" i="4"/>
  <c r="L31" i="4"/>
  <c r="K31" i="4"/>
  <c r="J31" i="4"/>
  <c r="I31" i="4"/>
  <c r="H31" i="4"/>
  <c r="G31" i="4"/>
  <c r="F31" i="4"/>
  <c r="E31" i="4"/>
  <c r="D31" i="4"/>
  <c r="C31" i="4"/>
  <c r="BZ30" i="4"/>
  <c r="BY30" i="4"/>
  <c r="BX30" i="4"/>
  <c r="BW30" i="4"/>
  <c r="BV30" i="4"/>
  <c r="BU30" i="4"/>
  <c r="BT30" i="4"/>
  <c r="BS30" i="4"/>
  <c r="BR30" i="4"/>
  <c r="BQ30" i="4"/>
  <c r="BP30" i="4"/>
  <c r="BO30" i="4"/>
  <c r="BN30" i="4"/>
  <c r="BM30" i="4"/>
  <c r="BL30" i="4"/>
  <c r="BK30" i="4"/>
  <c r="BJ30" i="4"/>
  <c r="BI30" i="4"/>
  <c r="BH30" i="4"/>
  <c r="BG30" i="4"/>
  <c r="BF30" i="4"/>
  <c r="BE30" i="4"/>
  <c r="BD30" i="4"/>
  <c r="BC30" i="4"/>
  <c r="BB30" i="4"/>
  <c r="BA30" i="4"/>
  <c r="AZ30" i="4"/>
  <c r="AY30" i="4"/>
  <c r="AX30" i="4"/>
  <c r="AW30" i="4"/>
  <c r="AV30" i="4"/>
  <c r="AU30" i="4"/>
  <c r="AT30" i="4"/>
  <c r="AS30" i="4"/>
  <c r="AR30" i="4"/>
  <c r="AQ30" i="4"/>
  <c r="AP30" i="4"/>
  <c r="AO30" i="4"/>
  <c r="AN30" i="4"/>
  <c r="AM30" i="4"/>
  <c r="AL30" i="4"/>
  <c r="AK30" i="4"/>
  <c r="AJ30" i="4"/>
  <c r="AI30" i="4"/>
  <c r="AH30" i="4"/>
  <c r="AG30" i="4"/>
  <c r="AF30" i="4"/>
  <c r="AE30" i="4"/>
  <c r="AD30" i="4"/>
  <c r="AC30" i="4"/>
  <c r="AB30" i="4"/>
  <c r="AA30" i="4"/>
  <c r="Z30" i="4"/>
  <c r="Y30" i="4"/>
  <c r="X30" i="4"/>
  <c r="W30" i="4"/>
  <c r="V30" i="4"/>
  <c r="U30" i="4"/>
  <c r="T30" i="4"/>
  <c r="S30" i="4"/>
  <c r="R30" i="4"/>
  <c r="Q30" i="4"/>
  <c r="P30" i="4"/>
  <c r="O30" i="4"/>
  <c r="N30" i="4"/>
  <c r="M30" i="4"/>
  <c r="L30" i="4"/>
  <c r="K30" i="4"/>
  <c r="J30" i="4"/>
  <c r="I30" i="4"/>
  <c r="H30" i="4"/>
  <c r="G30" i="4"/>
  <c r="F30" i="4"/>
  <c r="E30" i="4"/>
  <c r="D30" i="4"/>
  <c r="C30" i="4"/>
  <c r="BZ20" i="4"/>
  <c r="BY20" i="4"/>
  <c r="BX20" i="4"/>
  <c r="BW20" i="4"/>
  <c r="BV20" i="4"/>
  <c r="BU20" i="4"/>
  <c r="BT20" i="4"/>
  <c r="BS20" i="4"/>
  <c r="BR20" i="4"/>
  <c r="BQ20" i="4"/>
  <c r="BP20" i="4"/>
  <c r="BO20" i="4"/>
  <c r="BN20" i="4"/>
  <c r="BM20" i="4"/>
  <c r="BL20" i="4"/>
  <c r="BK20" i="4"/>
  <c r="BJ20" i="4"/>
  <c r="BI20" i="4"/>
  <c r="BH20" i="4"/>
  <c r="BG20" i="4"/>
  <c r="BF20" i="4"/>
  <c r="BE20" i="4"/>
  <c r="BD20" i="4"/>
  <c r="BC20" i="4"/>
  <c r="BB20" i="4"/>
  <c r="BA20" i="4"/>
  <c r="AZ20" i="4"/>
  <c r="AY20" i="4"/>
  <c r="AX20" i="4"/>
  <c r="AW20" i="4"/>
  <c r="AV20" i="4"/>
  <c r="AU20" i="4"/>
  <c r="AT20" i="4"/>
  <c r="AS20" i="4"/>
  <c r="AR20" i="4"/>
  <c r="AQ20" i="4"/>
  <c r="AP20" i="4"/>
  <c r="AO20" i="4"/>
  <c r="AN20" i="4"/>
  <c r="AM20" i="4"/>
  <c r="AL20" i="4"/>
  <c r="AK20" i="4"/>
  <c r="AJ20" i="4"/>
  <c r="AI20" i="4"/>
  <c r="AH20" i="4"/>
  <c r="AG20" i="4"/>
  <c r="AF20" i="4"/>
  <c r="AE20" i="4"/>
  <c r="AD20" i="4"/>
  <c r="AC20" i="4"/>
  <c r="AB20" i="4"/>
  <c r="AA20" i="4"/>
  <c r="Z20" i="4"/>
  <c r="Y20" i="4"/>
  <c r="X20" i="4"/>
  <c r="W20" i="4"/>
  <c r="V20" i="4"/>
  <c r="U20" i="4"/>
  <c r="T20" i="4"/>
  <c r="S20" i="4"/>
  <c r="R20" i="4"/>
  <c r="Q20" i="4"/>
  <c r="P20" i="4"/>
  <c r="O20" i="4"/>
  <c r="N20" i="4"/>
  <c r="M20" i="4"/>
  <c r="L20" i="4"/>
  <c r="K20" i="4"/>
  <c r="J20" i="4"/>
  <c r="I20" i="4"/>
  <c r="H20" i="4"/>
  <c r="G20" i="4"/>
  <c r="F20" i="4"/>
  <c r="E20" i="4"/>
  <c r="D20" i="4"/>
  <c r="C20" i="4"/>
  <c r="BZ19" i="4"/>
  <c r="BY19" i="4"/>
  <c r="BX19" i="4"/>
  <c r="BW19" i="4"/>
  <c r="BV19" i="4"/>
  <c r="BU19" i="4"/>
  <c r="BT19" i="4"/>
  <c r="BS19" i="4"/>
  <c r="BR19" i="4"/>
  <c r="BQ19" i="4"/>
  <c r="BP19" i="4"/>
  <c r="BO19" i="4"/>
  <c r="BN19" i="4"/>
  <c r="BM19" i="4"/>
  <c r="BL19" i="4"/>
  <c r="BK19" i="4"/>
  <c r="BJ19" i="4"/>
  <c r="BI19" i="4"/>
  <c r="BH19" i="4"/>
  <c r="BG19" i="4"/>
  <c r="BF19" i="4"/>
  <c r="BE19" i="4"/>
  <c r="BD19" i="4"/>
  <c r="BC19" i="4"/>
  <c r="BB19" i="4"/>
  <c r="BA19" i="4"/>
  <c r="AZ19" i="4"/>
  <c r="AY19" i="4"/>
  <c r="AX19" i="4"/>
  <c r="AW19" i="4"/>
  <c r="AV19" i="4"/>
  <c r="AU19" i="4"/>
  <c r="AT19" i="4"/>
  <c r="AS19" i="4"/>
  <c r="AR19" i="4"/>
  <c r="AQ19" i="4"/>
  <c r="AP19" i="4"/>
  <c r="AO19" i="4"/>
  <c r="AN19" i="4"/>
  <c r="AM19" i="4"/>
  <c r="AL19" i="4"/>
  <c r="AK19" i="4"/>
  <c r="AJ19" i="4"/>
  <c r="AI19" i="4"/>
  <c r="AH19" i="4"/>
  <c r="AG19" i="4"/>
  <c r="AF19" i="4"/>
  <c r="AE19" i="4"/>
  <c r="AD19" i="4"/>
  <c r="AC19" i="4"/>
  <c r="AB19" i="4"/>
  <c r="AA19" i="4"/>
  <c r="Z19" i="4"/>
  <c r="Y19" i="4"/>
  <c r="X19" i="4"/>
  <c r="W19" i="4"/>
  <c r="V19" i="4"/>
  <c r="U19" i="4"/>
  <c r="T19" i="4"/>
  <c r="S19" i="4"/>
  <c r="R19" i="4"/>
  <c r="Q19" i="4"/>
  <c r="P19" i="4"/>
  <c r="O19" i="4"/>
  <c r="N19" i="4"/>
  <c r="M19" i="4"/>
  <c r="L19" i="4"/>
  <c r="K19" i="4"/>
  <c r="J19" i="4"/>
  <c r="I19" i="4"/>
  <c r="H19" i="4"/>
  <c r="G19" i="4"/>
  <c r="F19" i="4"/>
  <c r="E19" i="4"/>
  <c r="D19" i="4"/>
  <c r="C19" i="4"/>
  <c r="BZ18" i="4"/>
  <c r="BY18" i="4"/>
  <c r="BX18" i="4"/>
  <c r="BW18" i="4"/>
  <c r="BV18" i="4"/>
  <c r="BU18" i="4"/>
  <c r="BT18" i="4"/>
  <c r="BS18" i="4"/>
  <c r="BR18" i="4"/>
  <c r="BQ18" i="4"/>
  <c r="BP18" i="4"/>
  <c r="BO18" i="4"/>
  <c r="BN18" i="4"/>
  <c r="BM18" i="4"/>
  <c r="BL18" i="4"/>
  <c r="BK18" i="4"/>
  <c r="BJ18" i="4"/>
  <c r="BI18" i="4"/>
  <c r="BH18" i="4"/>
  <c r="BG18" i="4"/>
  <c r="BF18" i="4"/>
  <c r="BE18" i="4"/>
  <c r="BD18" i="4"/>
  <c r="BC18" i="4"/>
  <c r="BB18" i="4"/>
  <c r="BA18" i="4"/>
  <c r="AZ18" i="4"/>
  <c r="AY18" i="4"/>
  <c r="AX18" i="4"/>
  <c r="AW18" i="4"/>
  <c r="AV18" i="4"/>
  <c r="AU18" i="4"/>
  <c r="AT18" i="4"/>
  <c r="AS18" i="4"/>
  <c r="AR18" i="4"/>
  <c r="AQ18" i="4"/>
  <c r="AP18" i="4"/>
  <c r="AO18" i="4"/>
  <c r="AN18" i="4"/>
  <c r="AM18" i="4"/>
  <c r="AL18" i="4"/>
  <c r="AK18" i="4"/>
  <c r="AJ18" i="4"/>
  <c r="AI18" i="4"/>
  <c r="AH18" i="4"/>
  <c r="AG18" i="4"/>
  <c r="AF18" i="4"/>
  <c r="AE18" i="4"/>
  <c r="AD18" i="4"/>
  <c r="AC18" i="4"/>
  <c r="AB18" i="4"/>
  <c r="AA18" i="4"/>
  <c r="Z18" i="4"/>
  <c r="Y18" i="4"/>
  <c r="X18" i="4"/>
  <c r="W18" i="4"/>
  <c r="V18" i="4"/>
  <c r="U18" i="4"/>
  <c r="T18" i="4"/>
  <c r="S18" i="4"/>
  <c r="R18" i="4"/>
  <c r="Q18" i="4"/>
  <c r="P18" i="4"/>
  <c r="O18" i="4"/>
  <c r="N18" i="4"/>
  <c r="M18" i="4"/>
  <c r="L18" i="4"/>
  <c r="K18" i="4"/>
  <c r="J18" i="4"/>
  <c r="I18" i="4"/>
  <c r="H18" i="4"/>
  <c r="G18" i="4"/>
  <c r="F18" i="4"/>
  <c r="E18" i="4"/>
  <c r="D18" i="4"/>
  <c r="C18" i="4"/>
  <c r="BZ17" i="4"/>
  <c r="BY17" i="4"/>
  <c r="BX17" i="4"/>
  <c r="BW17" i="4"/>
  <c r="BV17" i="4"/>
  <c r="BU17" i="4"/>
  <c r="BT17" i="4"/>
  <c r="BS17" i="4"/>
  <c r="BR17" i="4"/>
  <c r="BQ17" i="4"/>
  <c r="BP17" i="4"/>
  <c r="BO17" i="4"/>
  <c r="BN17" i="4"/>
  <c r="BM17" i="4"/>
  <c r="BL17" i="4"/>
  <c r="BK17" i="4"/>
  <c r="BJ17" i="4"/>
  <c r="BI17" i="4"/>
  <c r="BH17" i="4"/>
  <c r="BG17" i="4"/>
  <c r="BF17" i="4"/>
  <c r="BE17" i="4"/>
  <c r="BD17" i="4"/>
  <c r="BC17" i="4"/>
  <c r="BB17" i="4"/>
  <c r="BA17" i="4"/>
  <c r="AZ17" i="4"/>
  <c r="AY17" i="4"/>
  <c r="AX17" i="4"/>
  <c r="AW17" i="4"/>
  <c r="AV17" i="4"/>
  <c r="AU17" i="4"/>
  <c r="AT17" i="4"/>
  <c r="AS17" i="4"/>
  <c r="AR17" i="4"/>
  <c r="AQ17" i="4"/>
  <c r="AP17" i="4"/>
  <c r="AO17" i="4"/>
  <c r="AN17" i="4"/>
  <c r="AM17" i="4"/>
  <c r="AL17" i="4"/>
  <c r="AK17" i="4"/>
  <c r="AJ17" i="4"/>
  <c r="AI17" i="4"/>
  <c r="AH17" i="4"/>
  <c r="AG17" i="4"/>
  <c r="AF17" i="4"/>
  <c r="AE17" i="4"/>
  <c r="AD17" i="4"/>
  <c r="AC17" i="4"/>
  <c r="AB17" i="4"/>
  <c r="AA17" i="4"/>
  <c r="Z17" i="4"/>
  <c r="Y17" i="4"/>
  <c r="X17" i="4"/>
  <c r="W17" i="4"/>
  <c r="V17" i="4"/>
  <c r="U17" i="4"/>
  <c r="T17" i="4"/>
  <c r="S17" i="4"/>
  <c r="R17" i="4"/>
  <c r="Q17" i="4"/>
  <c r="P17" i="4"/>
  <c r="O17" i="4"/>
  <c r="N17" i="4"/>
  <c r="M17" i="4"/>
  <c r="L17" i="4"/>
  <c r="K17" i="4"/>
  <c r="J17" i="4"/>
  <c r="I17" i="4"/>
  <c r="H17" i="4"/>
  <c r="G17" i="4"/>
  <c r="F17" i="4"/>
  <c r="E17" i="4"/>
  <c r="D17" i="4"/>
  <c r="C17" i="4"/>
  <c r="BZ16" i="4"/>
  <c r="BY16" i="4"/>
  <c r="BX16" i="4"/>
  <c r="BW16" i="4"/>
  <c r="BV16" i="4"/>
  <c r="BU16" i="4"/>
  <c r="BT16" i="4"/>
  <c r="BS16" i="4"/>
  <c r="BR16" i="4"/>
  <c r="BQ16" i="4"/>
  <c r="BP16" i="4"/>
  <c r="BO16" i="4"/>
  <c r="BN16" i="4"/>
  <c r="BM16" i="4"/>
  <c r="BL16" i="4"/>
  <c r="BK16" i="4"/>
  <c r="BJ16" i="4"/>
  <c r="BI16" i="4"/>
  <c r="BH16" i="4"/>
  <c r="BG16" i="4"/>
  <c r="BF16" i="4"/>
  <c r="BE16" i="4"/>
  <c r="BD16" i="4"/>
  <c r="BC16" i="4"/>
  <c r="BB16" i="4"/>
  <c r="BA16" i="4"/>
  <c r="AZ16" i="4"/>
  <c r="AY16" i="4"/>
  <c r="AX16" i="4"/>
  <c r="AW16" i="4"/>
  <c r="AV16" i="4"/>
  <c r="AU16" i="4"/>
  <c r="AT16" i="4"/>
  <c r="AS16" i="4"/>
  <c r="AR16" i="4"/>
  <c r="AQ16" i="4"/>
  <c r="AP16" i="4"/>
  <c r="AO16" i="4"/>
  <c r="AN16" i="4"/>
  <c r="AM16" i="4"/>
  <c r="AL16" i="4"/>
  <c r="AK16" i="4"/>
  <c r="AJ16" i="4"/>
  <c r="AI16" i="4"/>
  <c r="AH16" i="4"/>
  <c r="AG16" i="4"/>
  <c r="AF16" i="4"/>
  <c r="AE16" i="4"/>
  <c r="AD16" i="4"/>
  <c r="AC16" i="4"/>
  <c r="AB16" i="4"/>
  <c r="AA16" i="4"/>
  <c r="Z16" i="4"/>
  <c r="Y16" i="4"/>
  <c r="X16" i="4"/>
  <c r="W16" i="4"/>
  <c r="V16" i="4"/>
  <c r="U16" i="4"/>
  <c r="T16" i="4"/>
  <c r="S16" i="4"/>
  <c r="R16" i="4"/>
  <c r="Q16" i="4"/>
  <c r="P16" i="4"/>
  <c r="O16" i="4"/>
  <c r="N16" i="4"/>
  <c r="M16" i="4"/>
  <c r="L16" i="4"/>
  <c r="K16" i="4"/>
  <c r="J16" i="4"/>
  <c r="I16" i="4"/>
  <c r="H16" i="4"/>
  <c r="G16" i="4"/>
  <c r="F16" i="4"/>
  <c r="E16" i="4"/>
  <c r="D16" i="4"/>
  <c r="C16" i="4"/>
  <c r="BZ15" i="4"/>
  <c r="BY15" i="4"/>
  <c r="BX15" i="4"/>
  <c r="BW15" i="4"/>
  <c r="BV15" i="4"/>
  <c r="BU15" i="4"/>
  <c r="BT15" i="4"/>
  <c r="BS15" i="4"/>
  <c r="BR15" i="4"/>
  <c r="BQ15" i="4"/>
  <c r="BP15" i="4"/>
  <c r="BO15" i="4"/>
  <c r="BN15" i="4"/>
  <c r="BM15" i="4"/>
  <c r="BL15" i="4"/>
  <c r="BK15" i="4"/>
  <c r="BJ15" i="4"/>
  <c r="BI15" i="4"/>
  <c r="BH15" i="4"/>
  <c r="BG15" i="4"/>
  <c r="BF15" i="4"/>
  <c r="BE15" i="4"/>
  <c r="BD15" i="4"/>
  <c r="BC15" i="4"/>
  <c r="BB15" i="4"/>
  <c r="BA15" i="4"/>
  <c r="AZ15" i="4"/>
  <c r="AY15" i="4"/>
  <c r="AX15" i="4"/>
  <c r="AW15" i="4"/>
  <c r="AV15" i="4"/>
  <c r="AU15" i="4"/>
  <c r="AT15" i="4"/>
  <c r="AS15" i="4"/>
  <c r="AR15" i="4"/>
  <c r="AQ15" i="4"/>
  <c r="AP15" i="4"/>
  <c r="AO15" i="4"/>
  <c r="AN15" i="4"/>
  <c r="AM15" i="4"/>
  <c r="AL15" i="4"/>
  <c r="AK15" i="4"/>
  <c r="AJ15" i="4"/>
  <c r="AI15" i="4"/>
  <c r="AH15" i="4"/>
  <c r="AG15" i="4"/>
  <c r="AF15" i="4"/>
  <c r="AE15" i="4"/>
  <c r="AD15" i="4"/>
  <c r="AC15" i="4"/>
  <c r="AB15" i="4"/>
  <c r="AA15" i="4"/>
  <c r="Z15" i="4"/>
  <c r="Y15" i="4"/>
  <c r="X15" i="4"/>
  <c r="W15" i="4"/>
  <c r="V15" i="4"/>
  <c r="U15" i="4"/>
  <c r="T15" i="4"/>
  <c r="S15" i="4"/>
  <c r="R15" i="4"/>
  <c r="Q15" i="4"/>
  <c r="P15" i="4"/>
  <c r="O15" i="4"/>
  <c r="N15" i="4"/>
  <c r="M15" i="4"/>
  <c r="L15" i="4"/>
  <c r="K15" i="4"/>
  <c r="J15" i="4"/>
  <c r="I15" i="4"/>
  <c r="H15" i="4"/>
  <c r="G15" i="4"/>
  <c r="F15" i="4"/>
  <c r="E15" i="4"/>
  <c r="D15" i="4"/>
  <c r="C15" i="4"/>
  <c r="BZ13" i="4"/>
  <c r="BY13" i="4"/>
  <c r="BX13" i="4"/>
  <c r="BW13" i="4"/>
  <c r="BV13" i="4"/>
  <c r="BU13" i="4"/>
  <c r="BT13" i="4"/>
  <c r="BS13" i="4"/>
  <c r="BR13" i="4"/>
  <c r="BQ13" i="4"/>
  <c r="BP13" i="4"/>
  <c r="BO13" i="4"/>
  <c r="BN13" i="4"/>
  <c r="BM13" i="4"/>
  <c r="BL13" i="4"/>
  <c r="BK13" i="4"/>
  <c r="BJ13" i="4"/>
  <c r="BI13" i="4"/>
  <c r="BH13" i="4"/>
  <c r="BG13" i="4"/>
  <c r="BF13" i="4"/>
  <c r="BE13" i="4"/>
  <c r="BD13" i="4"/>
  <c r="BC13" i="4"/>
  <c r="BB13" i="4"/>
  <c r="BA13" i="4"/>
  <c r="AZ13" i="4"/>
  <c r="AY13" i="4"/>
  <c r="AX13" i="4"/>
  <c r="AW13" i="4"/>
  <c r="AV13" i="4"/>
  <c r="AU13" i="4"/>
  <c r="AT13" i="4"/>
  <c r="AS13" i="4"/>
  <c r="AR13" i="4"/>
  <c r="AQ13" i="4"/>
  <c r="AP13" i="4"/>
  <c r="AO13" i="4"/>
  <c r="AN13" i="4"/>
  <c r="AM13" i="4"/>
  <c r="AL13" i="4"/>
  <c r="AK13" i="4"/>
  <c r="AJ13" i="4"/>
  <c r="AI13" i="4"/>
  <c r="AH13" i="4"/>
  <c r="AG13" i="4"/>
  <c r="AF13" i="4"/>
  <c r="AE13" i="4"/>
  <c r="AD13" i="4"/>
  <c r="AC13" i="4"/>
  <c r="AB13" i="4"/>
  <c r="AA13" i="4"/>
  <c r="Z13" i="4"/>
  <c r="Y13" i="4"/>
  <c r="X13" i="4"/>
  <c r="W13" i="4"/>
  <c r="V13" i="4"/>
  <c r="U13" i="4"/>
  <c r="T13" i="4"/>
  <c r="S13" i="4"/>
  <c r="R13" i="4"/>
  <c r="Q13" i="4"/>
  <c r="P13" i="4"/>
  <c r="O13" i="4"/>
  <c r="N13" i="4"/>
  <c r="M13" i="4"/>
  <c r="L13" i="4"/>
  <c r="K13" i="4"/>
  <c r="J13" i="4"/>
  <c r="I13" i="4"/>
  <c r="H13" i="4"/>
  <c r="G13" i="4"/>
  <c r="F13" i="4"/>
  <c r="E13" i="4"/>
  <c r="D13" i="4"/>
  <c r="C13" i="4"/>
  <c r="BZ10" i="4"/>
  <c r="BY10" i="4"/>
  <c r="BX10" i="4"/>
  <c r="BW10" i="4"/>
  <c r="BV10" i="4"/>
  <c r="BU10" i="4"/>
  <c r="BT10" i="4"/>
  <c r="BS10" i="4"/>
  <c r="BR10" i="4"/>
  <c r="BQ10" i="4"/>
  <c r="BP10" i="4"/>
  <c r="BO10" i="4"/>
  <c r="BN10" i="4"/>
  <c r="BM10" i="4"/>
  <c r="BL10" i="4"/>
  <c r="BK10" i="4"/>
  <c r="BJ10" i="4"/>
  <c r="BJ11" i="4" s="1"/>
  <c r="BJ12" i="4" s="1"/>
  <c r="BJ44" i="4" s="1"/>
  <c r="BI10" i="4"/>
  <c r="BH10" i="4"/>
  <c r="BG10" i="4"/>
  <c r="BF10" i="4"/>
  <c r="BE10" i="4"/>
  <c r="BD10" i="4"/>
  <c r="BC10" i="4"/>
  <c r="BB10" i="4"/>
  <c r="BB11" i="4" s="1"/>
  <c r="BB12" i="4" s="1"/>
  <c r="BB44" i="4" s="1"/>
  <c r="BA10" i="4"/>
  <c r="AZ10" i="4"/>
  <c r="AY10" i="4"/>
  <c r="AX10" i="4"/>
  <c r="AW10" i="4"/>
  <c r="AV10" i="4"/>
  <c r="AU10" i="4"/>
  <c r="AT10" i="4"/>
  <c r="AT11" i="4" s="1"/>
  <c r="AT12" i="4" s="1"/>
  <c r="AT44" i="4" s="1"/>
  <c r="AS10" i="4"/>
  <c r="AR10" i="4"/>
  <c r="AQ10" i="4"/>
  <c r="AP10" i="4"/>
  <c r="AO10" i="4"/>
  <c r="AN10" i="4"/>
  <c r="AM10" i="4"/>
  <c r="AL10" i="4"/>
  <c r="AL11" i="4" s="1"/>
  <c r="AL12" i="4" s="1"/>
  <c r="AL44" i="4" s="1"/>
  <c r="AK10" i="4"/>
  <c r="AJ10" i="4"/>
  <c r="AI10" i="4"/>
  <c r="AH10" i="4"/>
  <c r="AG10" i="4"/>
  <c r="AF10" i="4"/>
  <c r="AE10" i="4"/>
  <c r="AD10" i="4"/>
  <c r="AD11" i="4" s="1"/>
  <c r="AD12" i="4" s="1"/>
  <c r="AD44" i="4" s="1"/>
  <c r="AC10" i="4"/>
  <c r="AB10" i="4"/>
  <c r="AA10" i="4"/>
  <c r="Z10" i="4"/>
  <c r="Y10" i="4"/>
  <c r="X10" i="4"/>
  <c r="W10" i="4"/>
  <c r="V10" i="4"/>
  <c r="V11" i="4" s="1"/>
  <c r="V12" i="4" s="1"/>
  <c r="V44" i="4" s="1"/>
  <c r="U10" i="4"/>
  <c r="T10" i="4"/>
  <c r="S10" i="4"/>
  <c r="R10" i="4"/>
  <c r="Q10" i="4"/>
  <c r="P10" i="4"/>
  <c r="O10" i="4"/>
  <c r="N10" i="4"/>
  <c r="N11" i="4" s="1"/>
  <c r="N12" i="4" s="1"/>
  <c r="N44" i="4" s="1"/>
  <c r="M10" i="4"/>
  <c r="L10" i="4"/>
  <c r="K10" i="4"/>
  <c r="J10" i="4"/>
  <c r="I10" i="4"/>
  <c r="H10" i="4"/>
  <c r="G10" i="4"/>
  <c r="F10" i="4"/>
  <c r="F11" i="4" s="1"/>
  <c r="E10" i="4"/>
  <c r="D10" i="4"/>
  <c r="C10" i="4"/>
  <c r="BZ9" i="4"/>
  <c r="BY9" i="4"/>
  <c r="BX9" i="4"/>
  <c r="BW9" i="4"/>
  <c r="BV9" i="4"/>
  <c r="BV11" i="4" s="1"/>
  <c r="BV12" i="4" s="1"/>
  <c r="BV44" i="4" s="1"/>
  <c r="BU9" i="4"/>
  <c r="BT9" i="4"/>
  <c r="BS9" i="4"/>
  <c r="BR9" i="4"/>
  <c r="BQ9" i="4"/>
  <c r="BP9" i="4"/>
  <c r="BP14" i="4" s="1"/>
  <c r="BP89" i="4" s="1"/>
  <c r="BO9" i="4"/>
  <c r="BN9" i="4"/>
  <c r="BN11" i="4" s="1"/>
  <c r="BN12" i="4" s="1"/>
  <c r="BN44" i="4" s="1"/>
  <c r="BM9" i="4"/>
  <c r="BL9" i="4"/>
  <c r="BK9" i="4"/>
  <c r="BJ9" i="4"/>
  <c r="BI9" i="4"/>
  <c r="BH9" i="4"/>
  <c r="BH11" i="4" s="1"/>
  <c r="BH12" i="4" s="1"/>
  <c r="BH44" i="4" s="1"/>
  <c r="BG9" i="4"/>
  <c r="BF9" i="4"/>
  <c r="BF11" i="4" s="1"/>
  <c r="BF12" i="4" s="1"/>
  <c r="BF44" i="4" s="1"/>
  <c r="BE9" i="4"/>
  <c r="BD9" i="4"/>
  <c r="BC9" i="4"/>
  <c r="BB9" i="4"/>
  <c r="BA9" i="4"/>
  <c r="AZ9" i="4"/>
  <c r="AZ14" i="4" s="1"/>
  <c r="AZ89" i="4" s="1"/>
  <c r="AY9" i="4"/>
  <c r="AX9" i="4"/>
  <c r="AX11" i="4" s="1"/>
  <c r="AX12" i="4" s="1"/>
  <c r="AX44" i="4" s="1"/>
  <c r="AW9" i="4"/>
  <c r="AV9" i="4"/>
  <c r="AU9" i="4"/>
  <c r="AT9" i="4"/>
  <c r="AS9" i="4"/>
  <c r="AR9" i="4"/>
  <c r="AR14" i="4" s="1"/>
  <c r="AR89" i="4" s="1"/>
  <c r="AQ9" i="4"/>
  <c r="AP9" i="4"/>
  <c r="AP11" i="4" s="1"/>
  <c r="AP12" i="4" s="1"/>
  <c r="AP44" i="4" s="1"/>
  <c r="AO9" i="4"/>
  <c r="AN9" i="4"/>
  <c r="AM9" i="4"/>
  <c r="AL9" i="4"/>
  <c r="AK9" i="4"/>
  <c r="AJ9" i="4"/>
  <c r="AJ14" i="4" s="1"/>
  <c r="AJ89" i="4" s="1"/>
  <c r="AI9" i="4"/>
  <c r="AH9" i="4"/>
  <c r="AH11" i="4" s="1"/>
  <c r="AH12" i="4" s="1"/>
  <c r="AH44" i="4" s="1"/>
  <c r="AG9" i="4"/>
  <c r="AF9" i="4"/>
  <c r="AE9" i="4"/>
  <c r="AD9" i="4"/>
  <c r="AC9" i="4"/>
  <c r="AB9" i="4"/>
  <c r="AB14" i="4" s="1"/>
  <c r="AB89" i="4" s="1"/>
  <c r="AA9" i="4"/>
  <c r="Z9" i="4"/>
  <c r="Z11" i="4" s="1"/>
  <c r="Z12" i="4" s="1"/>
  <c r="Z44" i="4" s="1"/>
  <c r="Y9" i="4"/>
  <c r="X9" i="4"/>
  <c r="W9" i="4"/>
  <c r="V9" i="4"/>
  <c r="U9" i="4"/>
  <c r="U14" i="4" s="1"/>
  <c r="U89" i="4" s="1"/>
  <c r="T9" i="4"/>
  <c r="S9" i="4"/>
  <c r="R9" i="4"/>
  <c r="R11" i="4" s="1"/>
  <c r="R12" i="4" s="1"/>
  <c r="R44" i="4" s="1"/>
  <c r="Q9" i="4"/>
  <c r="P9" i="4"/>
  <c r="O9" i="4"/>
  <c r="N9" i="4"/>
  <c r="M9" i="4"/>
  <c r="M14" i="4" s="1"/>
  <c r="M89" i="4" s="1"/>
  <c r="L9" i="4"/>
  <c r="L11" i="4" s="1"/>
  <c r="L12" i="4" s="1"/>
  <c r="L44" i="4" s="1"/>
  <c r="K9" i="4"/>
  <c r="J9" i="4"/>
  <c r="J11" i="4" s="1"/>
  <c r="I9" i="4"/>
  <c r="H9" i="4"/>
  <c r="G9" i="4"/>
  <c r="F9" i="4"/>
  <c r="E9" i="4"/>
  <c r="D9" i="4"/>
  <c r="D11" i="4" s="1"/>
  <c r="C9" i="4"/>
  <c r="BZ61" i="2"/>
  <c r="BY61" i="2"/>
  <c r="BX61" i="2"/>
  <c r="BW61" i="2"/>
  <c r="BV61" i="2"/>
  <c r="BU61" i="2"/>
  <c r="BT61" i="2"/>
  <c r="BS61" i="2"/>
  <c r="BR61" i="2"/>
  <c r="BQ61" i="2"/>
  <c r="BP61" i="2"/>
  <c r="BO61" i="2"/>
  <c r="BN61" i="2"/>
  <c r="BM61" i="2"/>
  <c r="BL61" i="2"/>
  <c r="BK61" i="2"/>
  <c r="BJ61" i="2"/>
  <c r="BI61" i="2"/>
  <c r="BH61" i="2"/>
  <c r="BG61" i="2"/>
  <c r="BF61" i="2"/>
  <c r="BE61" i="2"/>
  <c r="BD61" i="2"/>
  <c r="BC61" i="2"/>
  <c r="BB61" i="2"/>
  <c r="BA61" i="2"/>
  <c r="AZ61" i="2"/>
  <c r="AY61" i="2"/>
  <c r="AX61" i="2"/>
  <c r="AW61" i="2"/>
  <c r="AV61" i="2"/>
  <c r="AU61" i="2"/>
  <c r="AT61" i="2"/>
  <c r="AS61" i="2"/>
  <c r="AR61" i="2"/>
  <c r="AQ61" i="2"/>
  <c r="AP61" i="2"/>
  <c r="AO61" i="2"/>
  <c r="AN61" i="2"/>
  <c r="AM61" i="2"/>
  <c r="AL61" i="2"/>
  <c r="AK61" i="2"/>
  <c r="AJ61" i="2"/>
  <c r="AI61" i="2"/>
  <c r="AH61" i="2"/>
  <c r="AG61" i="2"/>
  <c r="AF61" i="2"/>
  <c r="AE61" i="2"/>
  <c r="AD61" i="2"/>
  <c r="AC61" i="2"/>
  <c r="AB61" i="2"/>
  <c r="AA61" i="2"/>
  <c r="Z61" i="2"/>
  <c r="Y61" i="2"/>
  <c r="X61" i="2"/>
  <c r="W61" i="2"/>
  <c r="V61" i="2"/>
  <c r="U61" i="2"/>
  <c r="T61" i="2"/>
  <c r="S61" i="2"/>
  <c r="R61" i="2"/>
  <c r="Q61" i="2"/>
  <c r="P61" i="2"/>
  <c r="O61" i="2"/>
  <c r="N61" i="2"/>
  <c r="M61" i="2"/>
  <c r="L61" i="2"/>
  <c r="K61" i="2"/>
  <c r="J61" i="2"/>
  <c r="I61" i="2"/>
  <c r="H61" i="2"/>
  <c r="G61" i="2"/>
  <c r="F61" i="2"/>
  <c r="E61" i="2"/>
  <c r="D61" i="2"/>
  <c r="C61" i="2"/>
  <c r="BZ60" i="2"/>
  <c r="BY60" i="2"/>
  <c r="BX60" i="2"/>
  <c r="BW60" i="2"/>
  <c r="BV60" i="2"/>
  <c r="BU60" i="2"/>
  <c r="BT60" i="2"/>
  <c r="BS60" i="2"/>
  <c r="BR60" i="2"/>
  <c r="BQ60" i="2"/>
  <c r="BP60" i="2"/>
  <c r="BO60" i="2"/>
  <c r="BN60" i="2"/>
  <c r="BM60" i="2"/>
  <c r="BL60" i="2"/>
  <c r="BK60" i="2"/>
  <c r="BJ60" i="2"/>
  <c r="BI60" i="2"/>
  <c r="BH60" i="2"/>
  <c r="BG60" i="2"/>
  <c r="BF60" i="2"/>
  <c r="BE60" i="2"/>
  <c r="BD60" i="2"/>
  <c r="BC60" i="2"/>
  <c r="BB60" i="2"/>
  <c r="BA60" i="2"/>
  <c r="AZ60" i="2"/>
  <c r="AY60" i="2"/>
  <c r="AX60" i="2"/>
  <c r="AW60" i="2"/>
  <c r="AV60" i="2"/>
  <c r="AU60" i="2"/>
  <c r="AT60" i="2"/>
  <c r="AS60" i="2"/>
  <c r="AR60" i="2"/>
  <c r="AQ60" i="2"/>
  <c r="AP60" i="2"/>
  <c r="AO60" i="2"/>
  <c r="AN60" i="2"/>
  <c r="AM60" i="2"/>
  <c r="AL60" i="2"/>
  <c r="AK60" i="2"/>
  <c r="AJ60" i="2"/>
  <c r="AI60" i="2"/>
  <c r="AH60" i="2"/>
  <c r="AG60" i="2"/>
  <c r="AF60" i="2"/>
  <c r="AE60" i="2"/>
  <c r="AD60" i="2"/>
  <c r="AC60" i="2"/>
  <c r="AB60" i="2"/>
  <c r="AA60" i="2"/>
  <c r="Z60" i="2"/>
  <c r="Y60" i="2"/>
  <c r="X60" i="2"/>
  <c r="W60" i="2"/>
  <c r="V60" i="2"/>
  <c r="U60" i="2"/>
  <c r="T60" i="2"/>
  <c r="S60" i="2"/>
  <c r="R60" i="2"/>
  <c r="Q60" i="2"/>
  <c r="P60" i="2"/>
  <c r="O60" i="2"/>
  <c r="N60" i="2"/>
  <c r="M60" i="2"/>
  <c r="L60" i="2"/>
  <c r="K60" i="2"/>
  <c r="J60" i="2"/>
  <c r="I60" i="2"/>
  <c r="H60" i="2"/>
  <c r="G60" i="2"/>
  <c r="F60" i="2"/>
  <c r="E60" i="2"/>
  <c r="D60" i="2"/>
  <c r="C60" i="2"/>
  <c r="BZ59" i="2"/>
  <c r="BY59" i="2"/>
  <c r="BX59" i="2"/>
  <c r="BW59" i="2"/>
  <c r="BV59" i="2"/>
  <c r="BU59" i="2"/>
  <c r="BT59" i="2"/>
  <c r="BS59" i="2"/>
  <c r="BR59" i="2"/>
  <c r="BQ59" i="2"/>
  <c r="BP59" i="2"/>
  <c r="BO59" i="2"/>
  <c r="BN59" i="2"/>
  <c r="BM59" i="2"/>
  <c r="BL59" i="2"/>
  <c r="BK59" i="2"/>
  <c r="BJ59" i="2"/>
  <c r="BI59" i="2"/>
  <c r="BH59" i="2"/>
  <c r="BG59" i="2"/>
  <c r="BF59" i="2"/>
  <c r="BE59" i="2"/>
  <c r="BD59" i="2"/>
  <c r="BC59" i="2"/>
  <c r="BB59" i="2"/>
  <c r="BA59" i="2"/>
  <c r="AZ59" i="2"/>
  <c r="AY59" i="2"/>
  <c r="AX59" i="2"/>
  <c r="AW59" i="2"/>
  <c r="AV59" i="2"/>
  <c r="AU59" i="2"/>
  <c r="AT59" i="2"/>
  <c r="AS59" i="2"/>
  <c r="AR59" i="2"/>
  <c r="AQ59" i="2"/>
  <c r="AP59" i="2"/>
  <c r="AO59" i="2"/>
  <c r="AN59" i="2"/>
  <c r="AM59" i="2"/>
  <c r="AL59" i="2"/>
  <c r="AK59" i="2"/>
  <c r="AJ59" i="2"/>
  <c r="AI59" i="2"/>
  <c r="AH59" i="2"/>
  <c r="AG59" i="2"/>
  <c r="AF59" i="2"/>
  <c r="AE59" i="2"/>
  <c r="AD59" i="2"/>
  <c r="AC59" i="2"/>
  <c r="AB59" i="2"/>
  <c r="AA59" i="2"/>
  <c r="Z59" i="2"/>
  <c r="Y59" i="2"/>
  <c r="X59" i="2"/>
  <c r="W59" i="2"/>
  <c r="V59" i="2"/>
  <c r="U59" i="2"/>
  <c r="T59" i="2"/>
  <c r="S59" i="2"/>
  <c r="R59" i="2"/>
  <c r="Q59" i="2"/>
  <c r="P59" i="2"/>
  <c r="O59" i="2"/>
  <c r="N59" i="2"/>
  <c r="M59" i="2"/>
  <c r="L59" i="2"/>
  <c r="K59" i="2"/>
  <c r="J59" i="2"/>
  <c r="I59" i="2"/>
  <c r="H59" i="2"/>
  <c r="G59" i="2"/>
  <c r="F59" i="2"/>
  <c r="E59" i="2"/>
  <c r="D59" i="2"/>
  <c r="C59" i="2"/>
  <c r="BZ58" i="2"/>
  <c r="BY58" i="2"/>
  <c r="BX58" i="2"/>
  <c r="BW58" i="2"/>
  <c r="BV58" i="2"/>
  <c r="BU58" i="2"/>
  <c r="BT58" i="2"/>
  <c r="BS58" i="2"/>
  <c r="BR58" i="2"/>
  <c r="BQ58" i="2"/>
  <c r="BP58" i="2"/>
  <c r="BO58" i="2"/>
  <c r="BN58" i="2"/>
  <c r="BM58" i="2"/>
  <c r="BL58" i="2"/>
  <c r="BK58" i="2"/>
  <c r="BJ58" i="2"/>
  <c r="BI58" i="2"/>
  <c r="BH58" i="2"/>
  <c r="BG58" i="2"/>
  <c r="BF58" i="2"/>
  <c r="BE58" i="2"/>
  <c r="BD58" i="2"/>
  <c r="BC58" i="2"/>
  <c r="BB58" i="2"/>
  <c r="BA58" i="2"/>
  <c r="AZ58" i="2"/>
  <c r="AY58" i="2"/>
  <c r="AX58" i="2"/>
  <c r="AW58" i="2"/>
  <c r="AV58" i="2"/>
  <c r="AU58" i="2"/>
  <c r="AT58" i="2"/>
  <c r="AS58" i="2"/>
  <c r="AR58" i="2"/>
  <c r="AQ58" i="2"/>
  <c r="AP58" i="2"/>
  <c r="AO58" i="2"/>
  <c r="AN58" i="2"/>
  <c r="AM58" i="2"/>
  <c r="AL58" i="2"/>
  <c r="AK58" i="2"/>
  <c r="AJ58" i="2"/>
  <c r="AI58" i="2"/>
  <c r="AH58" i="2"/>
  <c r="AG58" i="2"/>
  <c r="AF58" i="2"/>
  <c r="AE58" i="2"/>
  <c r="AD58" i="2"/>
  <c r="AC58" i="2"/>
  <c r="AB58" i="2"/>
  <c r="AA58" i="2"/>
  <c r="Z58" i="2"/>
  <c r="Y58" i="2"/>
  <c r="X58" i="2"/>
  <c r="W58" i="2"/>
  <c r="V58" i="2"/>
  <c r="U58" i="2"/>
  <c r="T58" i="2"/>
  <c r="S58" i="2"/>
  <c r="R58" i="2"/>
  <c r="Q58" i="2"/>
  <c r="P58" i="2"/>
  <c r="O58" i="2"/>
  <c r="N58" i="2"/>
  <c r="M58" i="2"/>
  <c r="L58" i="2"/>
  <c r="K58" i="2"/>
  <c r="J58" i="2"/>
  <c r="I58" i="2"/>
  <c r="H58" i="2"/>
  <c r="G58" i="2"/>
  <c r="F58" i="2"/>
  <c r="E58" i="2"/>
  <c r="D58" i="2"/>
  <c r="C58" i="2"/>
  <c r="BZ53" i="2"/>
  <c r="BY53" i="2"/>
  <c r="BX53" i="2"/>
  <c r="BW53" i="2"/>
  <c r="BV53" i="2"/>
  <c r="BU53" i="2"/>
  <c r="BT53" i="2"/>
  <c r="BS53" i="2"/>
  <c r="BR53" i="2"/>
  <c r="BQ53" i="2"/>
  <c r="BP53" i="2"/>
  <c r="BO53" i="2"/>
  <c r="BN53" i="2"/>
  <c r="BM53" i="2"/>
  <c r="BL53" i="2"/>
  <c r="BK53" i="2"/>
  <c r="BJ53" i="2"/>
  <c r="BI53" i="2"/>
  <c r="BH53" i="2"/>
  <c r="BG53" i="2"/>
  <c r="BF53" i="2"/>
  <c r="BE53" i="2"/>
  <c r="BD53" i="2"/>
  <c r="BC53" i="2"/>
  <c r="BB53" i="2"/>
  <c r="BA53" i="2"/>
  <c r="AZ53" i="2"/>
  <c r="AY53" i="2"/>
  <c r="AX53" i="2"/>
  <c r="AW53" i="2"/>
  <c r="AV53" i="2"/>
  <c r="AU53" i="2"/>
  <c r="AT53" i="2"/>
  <c r="AS53" i="2"/>
  <c r="AR53" i="2"/>
  <c r="AQ53" i="2"/>
  <c r="AP53" i="2"/>
  <c r="AO53" i="2"/>
  <c r="AN53" i="2"/>
  <c r="AM53" i="2"/>
  <c r="AL53" i="2"/>
  <c r="AK53" i="2"/>
  <c r="AJ53" i="2"/>
  <c r="AI53" i="2"/>
  <c r="AH53" i="2"/>
  <c r="AG53" i="2"/>
  <c r="AF53" i="2"/>
  <c r="AE53" i="2"/>
  <c r="AD53" i="2"/>
  <c r="AC53" i="2"/>
  <c r="AB53" i="2"/>
  <c r="AA53" i="2"/>
  <c r="Z53" i="2"/>
  <c r="Y53" i="2"/>
  <c r="X53" i="2"/>
  <c r="W53" i="2"/>
  <c r="V53" i="2"/>
  <c r="U53" i="2"/>
  <c r="T53" i="2"/>
  <c r="S53" i="2"/>
  <c r="R53" i="2"/>
  <c r="Q53" i="2"/>
  <c r="P53" i="2"/>
  <c r="O53" i="2"/>
  <c r="N53" i="2"/>
  <c r="M53" i="2"/>
  <c r="L53" i="2"/>
  <c r="K53" i="2"/>
  <c r="J53" i="2"/>
  <c r="I53" i="2"/>
  <c r="H53" i="2"/>
  <c r="G53" i="2"/>
  <c r="F53" i="2"/>
  <c r="E53" i="2"/>
  <c r="D53" i="2"/>
  <c r="C53" i="2"/>
  <c r="BZ52" i="2"/>
  <c r="BY52" i="2"/>
  <c r="BX52" i="2"/>
  <c r="BW52" i="2"/>
  <c r="BV52" i="2"/>
  <c r="BU52" i="2"/>
  <c r="BT52" i="2"/>
  <c r="BS52" i="2"/>
  <c r="BR52" i="2"/>
  <c r="BQ52" i="2"/>
  <c r="BP52" i="2"/>
  <c r="BO52" i="2"/>
  <c r="BN52" i="2"/>
  <c r="BM52" i="2"/>
  <c r="BL52" i="2"/>
  <c r="BK52" i="2"/>
  <c r="BJ52" i="2"/>
  <c r="BI52" i="2"/>
  <c r="BH52" i="2"/>
  <c r="BG52" i="2"/>
  <c r="BF52" i="2"/>
  <c r="BE52" i="2"/>
  <c r="BD52" i="2"/>
  <c r="BC52" i="2"/>
  <c r="BB52" i="2"/>
  <c r="BA52" i="2"/>
  <c r="AZ52" i="2"/>
  <c r="AY52" i="2"/>
  <c r="AX52" i="2"/>
  <c r="AW52" i="2"/>
  <c r="AV52" i="2"/>
  <c r="AU52" i="2"/>
  <c r="AT52" i="2"/>
  <c r="AS52" i="2"/>
  <c r="AR52" i="2"/>
  <c r="AQ52" i="2"/>
  <c r="AP52" i="2"/>
  <c r="AO52" i="2"/>
  <c r="AN52" i="2"/>
  <c r="AM52" i="2"/>
  <c r="AL52" i="2"/>
  <c r="AK52" i="2"/>
  <c r="AJ52" i="2"/>
  <c r="AI52" i="2"/>
  <c r="AH52" i="2"/>
  <c r="AG52" i="2"/>
  <c r="AF52" i="2"/>
  <c r="AE52" i="2"/>
  <c r="AD52" i="2"/>
  <c r="AC52" i="2"/>
  <c r="AB52" i="2"/>
  <c r="AA52" i="2"/>
  <c r="Z52" i="2"/>
  <c r="Y52" i="2"/>
  <c r="X52" i="2"/>
  <c r="W52" i="2"/>
  <c r="V52" i="2"/>
  <c r="U52" i="2"/>
  <c r="T52" i="2"/>
  <c r="S52" i="2"/>
  <c r="R52" i="2"/>
  <c r="Q52" i="2"/>
  <c r="P52" i="2"/>
  <c r="O52" i="2"/>
  <c r="N52" i="2"/>
  <c r="M52" i="2"/>
  <c r="L52" i="2"/>
  <c r="K52" i="2"/>
  <c r="J52" i="2"/>
  <c r="I52" i="2"/>
  <c r="H52" i="2"/>
  <c r="G52" i="2"/>
  <c r="F52" i="2"/>
  <c r="E52" i="2"/>
  <c r="D52" i="2"/>
  <c r="C52" i="2"/>
  <c r="BZ48" i="2"/>
  <c r="BY48" i="2"/>
  <c r="BX48" i="2"/>
  <c r="BW48" i="2"/>
  <c r="BV48" i="2"/>
  <c r="BU48" i="2"/>
  <c r="BT48" i="2"/>
  <c r="BS48" i="2"/>
  <c r="BR48" i="2"/>
  <c r="BQ48" i="2"/>
  <c r="BP48" i="2"/>
  <c r="BO48" i="2"/>
  <c r="BN48" i="2"/>
  <c r="BM48" i="2"/>
  <c r="BL48" i="2"/>
  <c r="BK48" i="2"/>
  <c r="BJ48" i="2"/>
  <c r="BI48" i="2"/>
  <c r="BH48" i="2"/>
  <c r="BG48" i="2"/>
  <c r="BF48" i="2"/>
  <c r="BE48" i="2"/>
  <c r="BD48" i="2"/>
  <c r="BC48" i="2"/>
  <c r="BB48" i="2"/>
  <c r="BA48" i="2"/>
  <c r="AZ48" i="2"/>
  <c r="AY48" i="2"/>
  <c r="AX48" i="2"/>
  <c r="AW48" i="2"/>
  <c r="AV48" i="2"/>
  <c r="AU48" i="2"/>
  <c r="AT48" i="2"/>
  <c r="AS48" i="2"/>
  <c r="AR48" i="2"/>
  <c r="AQ48" i="2"/>
  <c r="AP48" i="2"/>
  <c r="AO48" i="2"/>
  <c r="AN48" i="2"/>
  <c r="AM48" i="2"/>
  <c r="AL48" i="2"/>
  <c r="AK48" i="2"/>
  <c r="AJ48" i="2"/>
  <c r="AI48" i="2"/>
  <c r="AH48" i="2"/>
  <c r="AG48" i="2"/>
  <c r="AF48" i="2"/>
  <c r="AE48" i="2"/>
  <c r="AD48" i="2"/>
  <c r="AC48" i="2"/>
  <c r="AB48" i="2"/>
  <c r="AA48" i="2"/>
  <c r="Z48" i="2"/>
  <c r="Y48" i="2"/>
  <c r="X48" i="2"/>
  <c r="W48" i="2"/>
  <c r="V48" i="2"/>
  <c r="U48" i="2"/>
  <c r="T48" i="2"/>
  <c r="S48" i="2"/>
  <c r="R48" i="2"/>
  <c r="Q48" i="2"/>
  <c r="P48" i="2"/>
  <c r="O48" i="2"/>
  <c r="N48" i="2"/>
  <c r="M48" i="2"/>
  <c r="L48" i="2"/>
  <c r="K48" i="2"/>
  <c r="J48" i="2"/>
  <c r="I48" i="2"/>
  <c r="H48" i="2"/>
  <c r="G48" i="2"/>
  <c r="F48" i="2"/>
  <c r="E48" i="2"/>
  <c r="D48" i="2"/>
  <c r="C48" i="2"/>
  <c r="BZ47" i="2"/>
  <c r="BY47" i="2"/>
  <c r="BX47" i="2"/>
  <c r="BW47" i="2"/>
  <c r="BV47" i="2"/>
  <c r="BU47" i="2"/>
  <c r="BT47" i="2"/>
  <c r="BS47" i="2"/>
  <c r="BR47" i="2"/>
  <c r="BQ47" i="2"/>
  <c r="BP47" i="2"/>
  <c r="BO47" i="2"/>
  <c r="BN47" i="2"/>
  <c r="BM47" i="2"/>
  <c r="BL47" i="2"/>
  <c r="BK47" i="2"/>
  <c r="BJ47" i="2"/>
  <c r="BI47" i="2"/>
  <c r="BH47" i="2"/>
  <c r="BG47" i="2"/>
  <c r="BF47" i="2"/>
  <c r="BE47" i="2"/>
  <c r="BD47" i="2"/>
  <c r="BC47" i="2"/>
  <c r="BB47" i="2"/>
  <c r="BA47" i="2"/>
  <c r="AZ47" i="2"/>
  <c r="AY47" i="2"/>
  <c r="AX47" i="2"/>
  <c r="AW47" i="2"/>
  <c r="AV47" i="2"/>
  <c r="AU47" i="2"/>
  <c r="AT47" i="2"/>
  <c r="AS47" i="2"/>
  <c r="AR47" i="2"/>
  <c r="AQ47" i="2"/>
  <c r="AP47" i="2"/>
  <c r="AO47" i="2"/>
  <c r="AN47" i="2"/>
  <c r="AM47" i="2"/>
  <c r="AL47" i="2"/>
  <c r="AK47" i="2"/>
  <c r="AJ47" i="2"/>
  <c r="AI47" i="2"/>
  <c r="AH47" i="2"/>
  <c r="AG47" i="2"/>
  <c r="AF47" i="2"/>
  <c r="AE47" i="2"/>
  <c r="AD47" i="2"/>
  <c r="AC47" i="2"/>
  <c r="AB47" i="2"/>
  <c r="AA47" i="2"/>
  <c r="Z47" i="2"/>
  <c r="Y47" i="2"/>
  <c r="X47" i="2"/>
  <c r="W47" i="2"/>
  <c r="V47" i="2"/>
  <c r="U47" i="2"/>
  <c r="T47" i="2"/>
  <c r="S47" i="2"/>
  <c r="R47" i="2"/>
  <c r="Q47" i="2"/>
  <c r="P47" i="2"/>
  <c r="O47" i="2"/>
  <c r="N47" i="2"/>
  <c r="M47" i="2"/>
  <c r="L47" i="2"/>
  <c r="K47" i="2"/>
  <c r="J47" i="2"/>
  <c r="I47" i="2"/>
  <c r="H47" i="2"/>
  <c r="G47" i="2"/>
  <c r="F47" i="2"/>
  <c r="E47" i="2"/>
  <c r="D47" i="2"/>
  <c r="C47" i="2"/>
  <c r="BZ46" i="2"/>
  <c r="BY46" i="2"/>
  <c r="BX46" i="2"/>
  <c r="BW46" i="2"/>
  <c r="BV46" i="2"/>
  <c r="BU46" i="2"/>
  <c r="BT46" i="2"/>
  <c r="BS46" i="2"/>
  <c r="BR46" i="2"/>
  <c r="BQ46" i="2"/>
  <c r="BP46" i="2"/>
  <c r="BO46" i="2"/>
  <c r="BN46" i="2"/>
  <c r="BM46" i="2"/>
  <c r="BL46" i="2"/>
  <c r="BK46" i="2"/>
  <c r="BJ46" i="2"/>
  <c r="BI46" i="2"/>
  <c r="BH46" i="2"/>
  <c r="BG46" i="2"/>
  <c r="BF46" i="2"/>
  <c r="BE46" i="2"/>
  <c r="BD46" i="2"/>
  <c r="BC46" i="2"/>
  <c r="BB46" i="2"/>
  <c r="BA46" i="2"/>
  <c r="AZ46" i="2"/>
  <c r="AY46" i="2"/>
  <c r="AX46" i="2"/>
  <c r="AW46" i="2"/>
  <c r="AV46" i="2"/>
  <c r="AU46" i="2"/>
  <c r="AT46" i="2"/>
  <c r="AS46" i="2"/>
  <c r="AR46" i="2"/>
  <c r="AQ46" i="2"/>
  <c r="AP46" i="2"/>
  <c r="AO46" i="2"/>
  <c r="AN46" i="2"/>
  <c r="AM46" i="2"/>
  <c r="AL46" i="2"/>
  <c r="AK46" i="2"/>
  <c r="AJ46" i="2"/>
  <c r="AI46" i="2"/>
  <c r="AH46" i="2"/>
  <c r="AG46" i="2"/>
  <c r="AF46" i="2"/>
  <c r="AE46" i="2"/>
  <c r="AD46" i="2"/>
  <c r="AC46" i="2"/>
  <c r="AB46" i="2"/>
  <c r="AA46" i="2"/>
  <c r="Z46" i="2"/>
  <c r="Y46" i="2"/>
  <c r="X46" i="2"/>
  <c r="W46" i="2"/>
  <c r="V46" i="2"/>
  <c r="U46" i="2"/>
  <c r="T46" i="2"/>
  <c r="S46" i="2"/>
  <c r="R46" i="2"/>
  <c r="Q46" i="2"/>
  <c r="P46" i="2"/>
  <c r="O46" i="2"/>
  <c r="N46" i="2"/>
  <c r="M46" i="2"/>
  <c r="L46" i="2"/>
  <c r="K46" i="2"/>
  <c r="J46" i="2"/>
  <c r="I46" i="2"/>
  <c r="H46" i="2"/>
  <c r="G46" i="2"/>
  <c r="F46" i="2"/>
  <c r="E46" i="2"/>
  <c r="D46" i="2"/>
  <c r="C46" i="2"/>
  <c r="BZ45" i="2"/>
  <c r="BY45" i="2"/>
  <c r="BX45" i="2"/>
  <c r="BW45" i="2"/>
  <c r="BV45" i="2"/>
  <c r="BU45" i="2"/>
  <c r="BT45" i="2"/>
  <c r="BS45" i="2"/>
  <c r="BR45" i="2"/>
  <c r="BQ45" i="2"/>
  <c r="BP45" i="2"/>
  <c r="BO45" i="2"/>
  <c r="BN45" i="2"/>
  <c r="BM45" i="2"/>
  <c r="BL45" i="2"/>
  <c r="BK45" i="2"/>
  <c r="BJ45" i="2"/>
  <c r="BI45" i="2"/>
  <c r="BH45" i="2"/>
  <c r="BG45" i="2"/>
  <c r="BF45" i="2"/>
  <c r="BE45" i="2"/>
  <c r="BD45" i="2"/>
  <c r="BC45" i="2"/>
  <c r="BB45" i="2"/>
  <c r="BA45" i="2"/>
  <c r="AZ45" i="2"/>
  <c r="AY45" i="2"/>
  <c r="AX45" i="2"/>
  <c r="AW45" i="2"/>
  <c r="AV45" i="2"/>
  <c r="AU45" i="2"/>
  <c r="AT45" i="2"/>
  <c r="AS45" i="2"/>
  <c r="AR45" i="2"/>
  <c r="AQ45" i="2"/>
  <c r="AP45" i="2"/>
  <c r="AO45" i="2"/>
  <c r="AN45" i="2"/>
  <c r="AM45" i="2"/>
  <c r="AL45" i="2"/>
  <c r="AK45" i="2"/>
  <c r="AJ45" i="2"/>
  <c r="AI45" i="2"/>
  <c r="AH45" i="2"/>
  <c r="AG45" i="2"/>
  <c r="AF45" i="2"/>
  <c r="AE45" i="2"/>
  <c r="AD45" i="2"/>
  <c r="AC45" i="2"/>
  <c r="AB45" i="2"/>
  <c r="AA45" i="2"/>
  <c r="Z45" i="2"/>
  <c r="Y45" i="2"/>
  <c r="X45" i="2"/>
  <c r="W45" i="2"/>
  <c r="V45" i="2"/>
  <c r="U45" i="2"/>
  <c r="T45" i="2"/>
  <c r="S45" i="2"/>
  <c r="R45" i="2"/>
  <c r="Q45" i="2"/>
  <c r="P45" i="2"/>
  <c r="O45" i="2"/>
  <c r="N45" i="2"/>
  <c r="M45" i="2"/>
  <c r="L45" i="2"/>
  <c r="K45" i="2"/>
  <c r="J45" i="2"/>
  <c r="I45" i="2"/>
  <c r="H45" i="2"/>
  <c r="G45" i="2"/>
  <c r="F45" i="2"/>
  <c r="E45" i="2"/>
  <c r="D45" i="2"/>
  <c r="C45" i="2"/>
  <c r="BZ36" i="2"/>
  <c r="BY36" i="2"/>
  <c r="BY39" i="2" s="1"/>
  <c r="BX36" i="2"/>
  <c r="BW36" i="2"/>
  <c r="BV36" i="2"/>
  <c r="BU36" i="2"/>
  <c r="BT36" i="2"/>
  <c r="BS36" i="2"/>
  <c r="BR36" i="2"/>
  <c r="BQ36" i="2"/>
  <c r="BP36" i="2"/>
  <c r="BO36" i="2"/>
  <c r="BN36" i="2"/>
  <c r="BM36" i="2"/>
  <c r="BL36" i="2"/>
  <c r="BK36" i="2"/>
  <c r="BJ36" i="2"/>
  <c r="BI36" i="2"/>
  <c r="BI39" i="2" s="1"/>
  <c r="BH36" i="2"/>
  <c r="BG36" i="2"/>
  <c r="BF36" i="2"/>
  <c r="BE36" i="2"/>
  <c r="BD36" i="2"/>
  <c r="BC36" i="2"/>
  <c r="BB36" i="2"/>
  <c r="BA36" i="2"/>
  <c r="BA39" i="2" s="1"/>
  <c r="AZ36" i="2"/>
  <c r="AY36" i="2"/>
  <c r="AX36" i="2"/>
  <c r="AW36" i="2"/>
  <c r="AV36" i="2"/>
  <c r="AU36" i="2"/>
  <c r="AT36" i="2"/>
  <c r="AS36" i="2"/>
  <c r="AS39" i="2" s="1"/>
  <c r="AR36" i="2"/>
  <c r="AQ36" i="2"/>
  <c r="AP36" i="2"/>
  <c r="AO36" i="2"/>
  <c r="AN36" i="2"/>
  <c r="AM36" i="2"/>
  <c r="AL36" i="2"/>
  <c r="AK36" i="2"/>
  <c r="AJ36" i="2"/>
  <c r="AI36" i="2"/>
  <c r="AH36" i="2"/>
  <c r="AG36" i="2"/>
  <c r="AF36" i="2"/>
  <c r="AE36" i="2"/>
  <c r="AD36" i="2"/>
  <c r="AC36" i="2"/>
  <c r="AC39" i="2" s="1"/>
  <c r="AB36" i="2"/>
  <c r="AA36" i="2"/>
  <c r="Z36" i="2"/>
  <c r="Y36" i="2"/>
  <c r="X36" i="2"/>
  <c r="W36" i="2"/>
  <c r="V36" i="2"/>
  <c r="U36" i="2"/>
  <c r="U39" i="2" s="1"/>
  <c r="T36" i="2"/>
  <c r="S36" i="2"/>
  <c r="R36" i="2"/>
  <c r="Q36" i="2"/>
  <c r="P36" i="2"/>
  <c r="O36" i="2"/>
  <c r="N36" i="2"/>
  <c r="M36" i="2"/>
  <c r="M39" i="2" s="1"/>
  <c r="L36" i="2"/>
  <c r="K36" i="2"/>
  <c r="J36" i="2"/>
  <c r="I36" i="2"/>
  <c r="H36" i="2"/>
  <c r="G36" i="2"/>
  <c r="F36" i="2"/>
  <c r="E36" i="2"/>
  <c r="D36" i="2"/>
  <c r="C36" i="2"/>
  <c r="C39" i="2" s="1"/>
  <c r="BZ35" i="2"/>
  <c r="BY35" i="2"/>
  <c r="BX35" i="2"/>
  <c r="BW35" i="2"/>
  <c r="BV35" i="2"/>
  <c r="BV37" i="2" s="1"/>
  <c r="BU35" i="2"/>
  <c r="BT35" i="2"/>
  <c r="BS35" i="2"/>
  <c r="BR35" i="2"/>
  <c r="BQ35" i="2"/>
  <c r="BP35" i="2"/>
  <c r="BO35" i="2"/>
  <c r="BN35" i="2"/>
  <c r="BN37" i="2" s="1"/>
  <c r="BM35" i="2"/>
  <c r="BL35" i="2"/>
  <c r="BK35" i="2"/>
  <c r="BJ35" i="2"/>
  <c r="BI35" i="2"/>
  <c r="BH35" i="2"/>
  <c r="BG35" i="2"/>
  <c r="BF35" i="2"/>
  <c r="BF37" i="2" s="1"/>
  <c r="BE35" i="2"/>
  <c r="BD35" i="2"/>
  <c r="BC35" i="2"/>
  <c r="BB35" i="2"/>
  <c r="BA35" i="2"/>
  <c r="AZ35" i="2"/>
  <c r="AY35" i="2"/>
  <c r="AX35" i="2"/>
  <c r="AX40" i="2" s="1"/>
  <c r="AW35" i="2"/>
  <c r="AV35" i="2"/>
  <c r="AU35" i="2"/>
  <c r="AT35" i="2"/>
  <c r="AS35" i="2"/>
  <c r="AR35" i="2"/>
  <c r="AQ35" i="2"/>
  <c r="AP35" i="2"/>
  <c r="AP37" i="2" s="1"/>
  <c r="AO35" i="2"/>
  <c r="AN35" i="2"/>
  <c r="AM35" i="2"/>
  <c r="AL35" i="2"/>
  <c r="AK35" i="2"/>
  <c r="AJ35" i="2"/>
  <c r="AI35" i="2"/>
  <c r="AH35" i="2"/>
  <c r="AH40" i="2" s="1"/>
  <c r="AG35" i="2"/>
  <c r="AF35" i="2"/>
  <c r="AE35" i="2"/>
  <c r="AD35" i="2"/>
  <c r="AC35" i="2"/>
  <c r="AB35" i="2"/>
  <c r="AA35" i="2"/>
  <c r="Z35" i="2"/>
  <c r="Z40" i="2" s="1"/>
  <c r="Y35" i="2"/>
  <c r="X35" i="2"/>
  <c r="W35" i="2"/>
  <c r="V35" i="2"/>
  <c r="U35" i="2"/>
  <c r="T35" i="2"/>
  <c r="S35" i="2"/>
  <c r="R35" i="2"/>
  <c r="R40" i="2" s="1"/>
  <c r="Q35" i="2"/>
  <c r="P35" i="2"/>
  <c r="O35" i="2"/>
  <c r="N35" i="2"/>
  <c r="M35" i="2"/>
  <c r="L35" i="2"/>
  <c r="K35" i="2"/>
  <c r="J35" i="2"/>
  <c r="J37" i="2" s="1"/>
  <c r="I35" i="2"/>
  <c r="H35" i="2"/>
  <c r="G35" i="2"/>
  <c r="F35" i="2"/>
  <c r="E35" i="2"/>
  <c r="D35" i="2"/>
  <c r="C35" i="2"/>
  <c r="BZ34" i="2"/>
  <c r="BY34" i="2"/>
  <c r="BX34" i="2"/>
  <c r="BW34" i="2"/>
  <c r="BV34" i="2"/>
  <c r="BU34" i="2"/>
  <c r="BT34" i="2"/>
  <c r="BS34" i="2"/>
  <c r="BS38" i="2" s="1"/>
  <c r="BR34" i="2"/>
  <c r="BQ34" i="2"/>
  <c r="BP34" i="2"/>
  <c r="BO34" i="2"/>
  <c r="BN34" i="2"/>
  <c r="BM34" i="2"/>
  <c r="BL34" i="2"/>
  <c r="BK34" i="2"/>
  <c r="BK38" i="2" s="1"/>
  <c r="BJ34" i="2"/>
  <c r="BI34" i="2"/>
  <c r="BH34" i="2"/>
  <c r="BG34" i="2"/>
  <c r="BF34" i="2"/>
  <c r="BE34" i="2"/>
  <c r="BD34" i="2"/>
  <c r="BC34" i="2"/>
  <c r="BC37" i="2" s="1"/>
  <c r="BB34" i="2"/>
  <c r="BA34" i="2"/>
  <c r="AZ34" i="2"/>
  <c r="AY34" i="2"/>
  <c r="AX34" i="2"/>
  <c r="AW34" i="2"/>
  <c r="AV34" i="2"/>
  <c r="AU34" i="2"/>
  <c r="AU37" i="2" s="1"/>
  <c r="AT34" i="2"/>
  <c r="AS34" i="2"/>
  <c r="AR34" i="2"/>
  <c r="AQ34" i="2"/>
  <c r="AP34" i="2"/>
  <c r="AO34" i="2"/>
  <c r="AN34" i="2"/>
  <c r="AM34" i="2"/>
  <c r="AM37" i="2" s="1"/>
  <c r="AL34" i="2"/>
  <c r="AK34" i="2"/>
  <c r="AJ34" i="2"/>
  <c r="AI34" i="2"/>
  <c r="AH34" i="2"/>
  <c r="AG34" i="2"/>
  <c r="AF34" i="2"/>
  <c r="AE34" i="2"/>
  <c r="AE37" i="2" s="1"/>
  <c r="AD34" i="2"/>
  <c r="AC34" i="2"/>
  <c r="AB34" i="2"/>
  <c r="AA34" i="2"/>
  <c r="Z34" i="2"/>
  <c r="Y34" i="2"/>
  <c r="X34" i="2"/>
  <c r="W34" i="2"/>
  <c r="W37" i="2" s="1"/>
  <c r="V34" i="2"/>
  <c r="U34" i="2"/>
  <c r="T34" i="2"/>
  <c r="S34" i="2"/>
  <c r="R34" i="2"/>
  <c r="Q34" i="2"/>
  <c r="P34" i="2"/>
  <c r="O34" i="2"/>
  <c r="O38" i="2" s="1"/>
  <c r="N34" i="2"/>
  <c r="M34" i="2"/>
  <c r="L34" i="2"/>
  <c r="K34" i="2"/>
  <c r="J34" i="2"/>
  <c r="I34" i="2"/>
  <c r="H34" i="2"/>
  <c r="G34" i="2"/>
  <c r="G38" i="2" s="1"/>
  <c r="F34" i="2"/>
  <c r="E34" i="2"/>
  <c r="D34" i="2"/>
  <c r="C34" i="2"/>
  <c r="C38" i="2" s="1"/>
  <c r="BZ30" i="2"/>
  <c r="BY30" i="2"/>
  <c r="BX30" i="2"/>
  <c r="BX39" i="2" s="1"/>
  <c r="BW30" i="2"/>
  <c r="BV30" i="2"/>
  <c r="BU30" i="2"/>
  <c r="BT30" i="2"/>
  <c r="BS30" i="2"/>
  <c r="BR30" i="2"/>
  <c r="BQ30" i="2"/>
  <c r="BP30" i="2"/>
  <c r="BP39" i="2" s="1"/>
  <c r="BO30" i="2"/>
  <c r="BN30" i="2"/>
  <c r="BM30" i="2"/>
  <c r="BL30" i="2"/>
  <c r="BK30" i="2"/>
  <c r="BJ30" i="2"/>
  <c r="BI30" i="2"/>
  <c r="BH30" i="2"/>
  <c r="BH39" i="2" s="1"/>
  <c r="BG30" i="2"/>
  <c r="BF30" i="2"/>
  <c r="BE30" i="2"/>
  <c r="BD30" i="2"/>
  <c r="BC30" i="2"/>
  <c r="BB30" i="2"/>
  <c r="BA30" i="2"/>
  <c r="AZ30" i="2"/>
  <c r="AZ39" i="2" s="1"/>
  <c r="AY30" i="2"/>
  <c r="AX30" i="2"/>
  <c r="AW30" i="2"/>
  <c r="AV30" i="2"/>
  <c r="AU30" i="2"/>
  <c r="AT30" i="2"/>
  <c r="AS30" i="2"/>
  <c r="AR30" i="2"/>
  <c r="AR39" i="2" s="1"/>
  <c r="AQ30" i="2"/>
  <c r="AP30" i="2"/>
  <c r="AO30" i="2"/>
  <c r="AN30" i="2"/>
  <c r="AM30" i="2"/>
  <c r="AL30" i="2"/>
  <c r="AK30" i="2"/>
  <c r="AJ30" i="2"/>
  <c r="AJ39" i="2" s="1"/>
  <c r="AI30" i="2"/>
  <c r="AH30" i="2"/>
  <c r="AG30" i="2"/>
  <c r="AF30" i="2"/>
  <c r="AE30" i="2"/>
  <c r="AD30" i="2"/>
  <c r="AC30" i="2"/>
  <c r="AB30" i="2"/>
  <c r="AB39" i="2" s="1"/>
  <c r="AA30" i="2"/>
  <c r="Z30" i="2"/>
  <c r="Y30" i="2"/>
  <c r="X30" i="2"/>
  <c r="W30" i="2"/>
  <c r="V30" i="2"/>
  <c r="U30" i="2"/>
  <c r="T30" i="2"/>
  <c r="T39" i="2" s="1"/>
  <c r="S30" i="2"/>
  <c r="R30" i="2"/>
  <c r="Q30" i="2"/>
  <c r="P30" i="2"/>
  <c r="O30" i="2"/>
  <c r="N30" i="2"/>
  <c r="M30" i="2"/>
  <c r="L30" i="2"/>
  <c r="L39" i="2" s="1"/>
  <c r="K30" i="2"/>
  <c r="J30" i="2"/>
  <c r="I30" i="2"/>
  <c r="H30" i="2"/>
  <c r="G30" i="2"/>
  <c r="F30" i="2"/>
  <c r="E30" i="2"/>
  <c r="D30" i="2"/>
  <c r="D39" i="2" s="1"/>
  <c r="C30" i="2"/>
  <c r="BZ29" i="2"/>
  <c r="BY29" i="2"/>
  <c r="BX29" i="2"/>
  <c r="BW29" i="2"/>
  <c r="BV29" i="2"/>
  <c r="BU29" i="2"/>
  <c r="BU40" i="2" s="1"/>
  <c r="BT29" i="2"/>
  <c r="BS29" i="2"/>
  <c r="BR29" i="2"/>
  <c r="BQ29" i="2"/>
  <c r="BP29" i="2"/>
  <c r="BO29" i="2"/>
  <c r="BN29" i="2"/>
  <c r="BM29" i="2"/>
  <c r="BM40" i="2" s="1"/>
  <c r="BL29" i="2"/>
  <c r="BK29" i="2"/>
  <c r="BJ29" i="2"/>
  <c r="BI29" i="2"/>
  <c r="BH29" i="2"/>
  <c r="BG29" i="2"/>
  <c r="BF29" i="2"/>
  <c r="BE29" i="2"/>
  <c r="BE40" i="2" s="1"/>
  <c r="BD29" i="2"/>
  <c r="BC29" i="2"/>
  <c r="BB29" i="2"/>
  <c r="BA29" i="2"/>
  <c r="AZ29" i="2"/>
  <c r="AY29" i="2"/>
  <c r="AX29" i="2"/>
  <c r="AW29" i="2"/>
  <c r="AW40" i="2" s="1"/>
  <c r="AV29" i="2"/>
  <c r="AU29" i="2"/>
  <c r="AT29" i="2"/>
  <c r="AS29" i="2"/>
  <c r="AR29" i="2"/>
  <c r="AQ29" i="2"/>
  <c r="AP29" i="2"/>
  <c r="AO29" i="2"/>
  <c r="AO40" i="2" s="1"/>
  <c r="AN29" i="2"/>
  <c r="AM29" i="2"/>
  <c r="AL29" i="2"/>
  <c r="AK29" i="2"/>
  <c r="AJ29" i="2"/>
  <c r="AI29" i="2"/>
  <c r="AH29" i="2"/>
  <c r="AG29" i="2"/>
  <c r="AG40" i="2" s="1"/>
  <c r="AF29" i="2"/>
  <c r="AE29" i="2"/>
  <c r="AD29" i="2"/>
  <c r="AC29" i="2"/>
  <c r="AB29" i="2"/>
  <c r="AA29" i="2"/>
  <c r="Z29" i="2"/>
  <c r="Y29" i="2"/>
  <c r="Y40" i="2" s="1"/>
  <c r="X29" i="2"/>
  <c r="W29" i="2"/>
  <c r="V29" i="2"/>
  <c r="U29" i="2"/>
  <c r="T29" i="2"/>
  <c r="S29" i="2"/>
  <c r="R29" i="2"/>
  <c r="Q29" i="2"/>
  <c r="Q40" i="2" s="1"/>
  <c r="P29" i="2"/>
  <c r="O29" i="2"/>
  <c r="N29" i="2"/>
  <c r="M29" i="2"/>
  <c r="L29" i="2"/>
  <c r="K29" i="2"/>
  <c r="J29" i="2"/>
  <c r="I29" i="2"/>
  <c r="I40" i="2" s="1"/>
  <c r="H29" i="2"/>
  <c r="G29" i="2"/>
  <c r="F29" i="2"/>
  <c r="E29" i="2"/>
  <c r="D29" i="2"/>
  <c r="C29" i="2"/>
  <c r="C40" i="2" s="1"/>
  <c r="BZ27" i="2"/>
  <c r="BZ38" i="2" s="1"/>
  <c r="BY27" i="2"/>
  <c r="BX27" i="2"/>
  <c r="BW27" i="2"/>
  <c r="BV27" i="2"/>
  <c r="BU27" i="2"/>
  <c r="BT27" i="2"/>
  <c r="BS27" i="2"/>
  <c r="BR27" i="2"/>
  <c r="BR38" i="2" s="1"/>
  <c r="BQ27" i="2"/>
  <c r="BP27" i="2"/>
  <c r="BO27" i="2"/>
  <c r="BN27" i="2"/>
  <c r="BM27" i="2"/>
  <c r="BL27" i="2"/>
  <c r="BK27" i="2"/>
  <c r="BJ27" i="2"/>
  <c r="BJ38" i="2" s="1"/>
  <c r="BI27" i="2"/>
  <c r="BH27" i="2"/>
  <c r="BG27" i="2"/>
  <c r="BF27" i="2"/>
  <c r="BE27" i="2"/>
  <c r="BD27" i="2"/>
  <c r="BC27" i="2"/>
  <c r="BB27" i="2"/>
  <c r="BB38" i="2" s="1"/>
  <c r="BA27" i="2"/>
  <c r="AZ27" i="2"/>
  <c r="AY27" i="2"/>
  <c r="AX27" i="2"/>
  <c r="AW27" i="2"/>
  <c r="AV27" i="2"/>
  <c r="AU27" i="2"/>
  <c r="AT27" i="2"/>
  <c r="AT38" i="2" s="1"/>
  <c r="AS27" i="2"/>
  <c r="AR27" i="2"/>
  <c r="AQ27" i="2"/>
  <c r="AP27" i="2"/>
  <c r="AO27" i="2"/>
  <c r="AN27" i="2"/>
  <c r="AM27" i="2"/>
  <c r="AL27" i="2"/>
  <c r="AL38" i="2" s="1"/>
  <c r="AK27" i="2"/>
  <c r="AJ27" i="2"/>
  <c r="AI27" i="2"/>
  <c r="AH27" i="2"/>
  <c r="AG27" i="2"/>
  <c r="AF27" i="2"/>
  <c r="AE27" i="2"/>
  <c r="AD27" i="2"/>
  <c r="AD38" i="2" s="1"/>
  <c r="AC27" i="2"/>
  <c r="AB27" i="2"/>
  <c r="AA27" i="2"/>
  <c r="Z27" i="2"/>
  <c r="Y27" i="2"/>
  <c r="X27" i="2"/>
  <c r="W27" i="2"/>
  <c r="V27" i="2"/>
  <c r="V38" i="2" s="1"/>
  <c r="U27" i="2"/>
  <c r="T27" i="2"/>
  <c r="S27" i="2"/>
  <c r="R27" i="2"/>
  <c r="Q27" i="2"/>
  <c r="P27" i="2"/>
  <c r="O27" i="2"/>
  <c r="N27" i="2"/>
  <c r="N38" i="2" s="1"/>
  <c r="M27" i="2"/>
  <c r="L27" i="2"/>
  <c r="K27" i="2"/>
  <c r="J27" i="2"/>
  <c r="I27" i="2"/>
  <c r="H27" i="2"/>
  <c r="G27" i="2"/>
  <c r="F27" i="2"/>
  <c r="F38" i="2" s="1"/>
  <c r="E27" i="2"/>
  <c r="D27" i="2"/>
  <c r="C27" i="2"/>
  <c r="BZ20" i="2"/>
  <c r="BY20" i="2"/>
  <c r="BX20" i="2"/>
  <c r="BW20" i="2"/>
  <c r="BV20" i="2"/>
  <c r="BU20" i="2"/>
  <c r="BT20" i="2"/>
  <c r="BS20" i="2"/>
  <c r="BR20" i="2"/>
  <c r="BQ20" i="2"/>
  <c r="BP20" i="2"/>
  <c r="BO20" i="2"/>
  <c r="BN20" i="2"/>
  <c r="BM20" i="2"/>
  <c r="BL20" i="2"/>
  <c r="BK20" i="2"/>
  <c r="BJ20" i="2"/>
  <c r="BI20" i="2"/>
  <c r="BH20" i="2"/>
  <c r="BG20" i="2"/>
  <c r="BF20" i="2"/>
  <c r="BE20" i="2"/>
  <c r="BD20" i="2"/>
  <c r="BC20" i="2"/>
  <c r="BB20" i="2"/>
  <c r="BA20" i="2"/>
  <c r="AZ20" i="2"/>
  <c r="AY20" i="2"/>
  <c r="AX20" i="2"/>
  <c r="AW20" i="2"/>
  <c r="AV20" i="2"/>
  <c r="AU20" i="2"/>
  <c r="AT20" i="2"/>
  <c r="AS20" i="2"/>
  <c r="AR20" i="2"/>
  <c r="AQ20" i="2"/>
  <c r="AP20" i="2"/>
  <c r="AO20" i="2"/>
  <c r="AN20" i="2"/>
  <c r="AM20" i="2"/>
  <c r="AL20" i="2"/>
  <c r="AK20" i="2"/>
  <c r="AJ20" i="2"/>
  <c r="AI20" i="2"/>
  <c r="AH20" i="2"/>
  <c r="AG20" i="2"/>
  <c r="AF20" i="2"/>
  <c r="AE20" i="2"/>
  <c r="AD20" i="2"/>
  <c r="AC20" i="2"/>
  <c r="AB20" i="2"/>
  <c r="AA20" i="2"/>
  <c r="Z20" i="2"/>
  <c r="Y20" i="2"/>
  <c r="X20" i="2"/>
  <c r="W20" i="2"/>
  <c r="V20" i="2"/>
  <c r="U20" i="2"/>
  <c r="T20" i="2"/>
  <c r="S20" i="2"/>
  <c r="R20" i="2"/>
  <c r="Q20" i="2"/>
  <c r="P20" i="2"/>
  <c r="O20" i="2"/>
  <c r="N20" i="2"/>
  <c r="M20" i="2"/>
  <c r="L20" i="2"/>
  <c r="K20" i="2"/>
  <c r="J20" i="2"/>
  <c r="I20" i="2"/>
  <c r="H20" i="2"/>
  <c r="G20" i="2"/>
  <c r="F20" i="2"/>
  <c r="E20" i="2"/>
  <c r="D20" i="2"/>
  <c r="C20" i="2"/>
  <c r="BZ19" i="2"/>
  <c r="BY19" i="2"/>
  <c r="BX19" i="2"/>
  <c r="BW19" i="2"/>
  <c r="BV19" i="2"/>
  <c r="BU19" i="2"/>
  <c r="BT19" i="2"/>
  <c r="BS19" i="2"/>
  <c r="BR19" i="2"/>
  <c r="BQ19" i="2"/>
  <c r="BP19" i="2"/>
  <c r="BO19" i="2"/>
  <c r="BN19" i="2"/>
  <c r="BM19" i="2"/>
  <c r="BL19" i="2"/>
  <c r="BK19" i="2"/>
  <c r="BJ19" i="2"/>
  <c r="BI19" i="2"/>
  <c r="BH19" i="2"/>
  <c r="BG19" i="2"/>
  <c r="BF19" i="2"/>
  <c r="BE19" i="2"/>
  <c r="BD19" i="2"/>
  <c r="BC19" i="2"/>
  <c r="BB19" i="2"/>
  <c r="BA19" i="2"/>
  <c r="AZ19" i="2"/>
  <c r="AY19" i="2"/>
  <c r="AX19" i="2"/>
  <c r="AW19" i="2"/>
  <c r="AV19" i="2"/>
  <c r="AU19" i="2"/>
  <c r="AT19" i="2"/>
  <c r="AS19" i="2"/>
  <c r="AR19" i="2"/>
  <c r="AQ19" i="2"/>
  <c r="AP19" i="2"/>
  <c r="AO19" i="2"/>
  <c r="AN19" i="2"/>
  <c r="AM19" i="2"/>
  <c r="AL19" i="2"/>
  <c r="AK19" i="2"/>
  <c r="AJ19" i="2"/>
  <c r="AI19" i="2"/>
  <c r="AH19" i="2"/>
  <c r="AG19" i="2"/>
  <c r="AF19" i="2"/>
  <c r="AE19" i="2"/>
  <c r="AD19" i="2"/>
  <c r="AC19" i="2"/>
  <c r="AB19" i="2"/>
  <c r="AA19" i="2"/>
  <c r="Z19" i="2"/>
  <c r="Y19" i="2"/>
  <c r="X19" i="2"/>
  <c r="W19" i="2"/>
  <c r="V19" i="2"/>
  <c r="U19" i="2"/>
  <c r="T19" i="2"/>
  <c r="S19" i="2"/>
  <c r="R19" i="2"/>
  <c r="Q19" i="2"/>
  <c r="P19" i="2"/>
  <c r="O19" i="2"/>
  <c r="N19" i="2"/>
  <c r="M19" i="2"/>
  <c r="L19" i="2"/>
  <c r="K19" i="2"/>
  <c r="J19" i="2"/>
  <c r="I19" i="2"/>
  <c r="H19" i="2"/>
  <c r="G19" i="2"/>
  <c r="F19" i="2"/>
  <c r="E19" i="2"/>
  <c r="D19" i="2"/>
  <c r="C19" i="2"/>
  <c r="BZ18" i="2"/>
  <c r="BY18" i="2"/>
  <c r="BX18" i="2"/>
  <c r="BW18" i="2"/>
  <c r="BV18" i="2"/>
  <c r="BU18" i="2"/>
  <c r="BT18" i="2"/>
  <c r="BS18" i="2"/>
  <c r="BR18" i="2"/>
  <c r="BQ18" i="2"/>
  <c r="BP18" i="2"/>
  <c r="BO18" i="2"/>
  <c r="BN18" i="2"/>
  <c r="BM18" i="2"/>
  <c r="BL18" i="2"/>
  <c r="BK18" i="2"/>
  <c r="BJ18" i="2"/>
  <c r="BI18" i="2"/>
  <c r="BH18" i="2"/>
  <c r="BG18" i="2"/>
  <c r="BF18" i="2"/>
  <c r="BE18" i="2"/>
  <c r="BD18" i="2"/>
  <c r="BC18" i="2"/>
  <c r="BB18" i="2"/>
  <c r="BA18" i="2"/>
  <c r="AZ18" i="2"/>
  <c r="AY18" i="2"/>
  <c r="AX18" i="2"/>
  <c r="AW18" i="2"/>
  <c r="AV18" i="2"/>
  <c r="AU18" i="2"/>
  <c r="AT18" i="2"/>
  <c r="AS18" i="2"/>
  <c r="AR18" i="2"/>
  <c r="AQ18" i="2"/>
  <c r="AP18" i="2"/>
  <c r="AO18" i="2"/>
  <c r="AN18" i="2"/>
  <c r="AM18" i="2"/>
  <c r="AL18" i="2"/>
  <c r="AK18" i="2"/>
  <c r="AJ18" i="2"/>
  <c r="AI18" i="2"/>
  <c r="AH18" i="2"/>
  <c r="AG18" i="2"/>
  <c r="AF18" i="2"/>
  <c r="AE18" i="2"/>
  <c r="AD18" i="2"/>
  <c r="AC18" i="2"/>
  <c r="AB18" i="2"/>
  <c r="AA18" i="2"/>
  <c r="Z18" i="2"/>
  <c r="Y18" i="2"/>
  <c r="X18" i="2"/>
  <c r="W18" i="2"/>
  <c r="V18" i="2"/>
  <c r="U18" i="2"/>
  <c r="T18" i="2"/>
  <c r="S18" i="2"/>
  <c r="R18" i="2"/>
  <c r="Q18" i="2"/>
  <c r="P18" i="2"/>
  <c r="O18" i="2"/>
  <c r="N18" i="2"/>
  <c r="M18" i="2"/>
  <c r="L18" i="2"/>
  <c r="K18" i="2"/>
  <c r="J18" i="2"/>
  <c r="I18" i="2"/>
  <c r="H18" i="2"/>
  <c r="G18" i="2"/>
  <c r="F18" i="2"/>
  <c r="E18" i="2"/>
  <c r="D18" i="2"/>
  <c r="C18" i="2"/>
  <c r="BZ14" i="2"/>
  <c r="BY14" i="2"/>
  <c r="BX14" i="2"/>
  <c r="BW14" i="2"/>
  <c r="BV14" i="2"/>
  <c r="BU14" i="2"/>
  <c r="BT14" i="2"/>
  <c r="BS14" i="2"/>
  <c r="BR14" i="2"/>
  <c r="BQ14" i="2"/>
  <c r="BP14" i="2"/>
  <c r="BO14" i="2"/>
  <c r="BN14" i="2"/>
  <c r="BM14" i="2"/>
  <c r="BL14" i="2"/>
  <c r="BK14" i="2"/>
  <c r="BJ14" i="2"/>
  <c r="BI14" i="2"/>
  <c r="BH14" i="2"/>
  <c r="BG14" i="2"/>
  <c r="BF14" i="2"/>
  <c r="BE14" i="2"/>
  <c r="BD14" i="2"/>
  <c r="BC14" i="2"/>
  <c r="BB14" i="2"/>
  <c r="BA14" i="2"/>
  <c r="AZ14" i="2"/>
  <c r="AY14" i="2"/>
  <c r="AX14" i="2"/>
  <c r="AW14" i="2"/>
  <c r="AV14" i="2"/>
  <c r="AU14" i="2"/>
  <c r="AT14" i="2"/>
  <c r="AS14" i="2"/>
  <c r="AR14" i="2"/>
  <c r="AQ14" i="2"/>
  <c r="AP14" i="2"/>
  <c r="AO14" i="2"/>
  <c r="AN14" i="2"/>
  <c r="AM14" i="2"/>
  <c r="AL14" i="2"/>
  <c r="AK14" i="2"/>
  <c r="AJ14" i="2"/>
  <c r="AI14" i="2"/>
  <c r="AH14" i="2"/>
  <c r="AG14" i="2"/>
  <c r="AF14" i="2"/>
  <c r="AE14" i="2"/>
  <c r="AD14" i="2"/>
  <c r="AC14" i="2"/>
  <c r="AB14" i="2"/>
  <c r="AA14" i="2"/>
  <c r="Z14" i="2"/>
  <c r="Y14" i="2"/>
  <c r="X14" i="2"/>
  <c r="W14" i="2"/>
  <c r="V14" i="2"/>
  <c r="U14" i="2"/>
  <c r="T14" i="2"/>
  <c r="S14" i="2"/>
  <c r="R14" i="2"/>
  <c r="Q14" i="2"/>
  <c r="P14" i="2"/>
  <c r="O14" i="2"/>
  <c r="N14" i="2"/>
  <c r="M14" i="2"/>
  <c r="L14" i="2"/>
  <c r="K14" i="2"/>
  <c r="J14" i="2"/>
  <c r="I14" i="2"/>
  <c r="H14" i="2"/>
  <c r="G14" i="2"/>
  <c r="F14" i="2"/>
  <c r="E14" i="2"/>
  <c r="D14" i="2"/>
  <c r="C14" i="2"/>
  <c r="BZ13" i="2"/>
  <c r="BY13" i="2"/>
  <c r="BX13" i="2"/>
  <c r="BW13" i="2"/>
  <c r="BV13" i="2"/>
  <c r="BU13" i="2"/>
  <c r="BT13" i="2"/>
  <c r="BS13" i="2"/>
  <c r="BR13" i="2"/>
  <c r="BQ13" i="2"/>
  <c r="BP13" i="2"/>
  <c r="BO13" i="2"/>
  <c r="BN13" i="2"/>
  <c r="BM13" i="2"/>
  <c r="BL13" i="2"/>
  <c r="BK13" i="2"/>
  <c r="BJ13" i="2"/>
  <c r="BI13" i="2"/>
  <c r="BH13" i="2"/>
  <c r="BG13" i="2"/>
  <c r="BF13" i="2"/>
  <c r="BE13" i="2"/>
  <c r="BD13" i="2"/>
  <c r="BC13" i="2"/>
  <c r="BB13" i="2"/>
  <c r="BA13" i="2"/>
  <c r="AZ13" i="2"/>
  <c r="AY13" i="2"/>
  <c r="AX13" i="2"/>
  <c r="AW13" i="2"/>
  <c r="AV13" i="2"/>
  <c r="AU13" i="2"/>
  <c r="AT13" i="2"/>
  <c r="AS13" i="2"/>
  <c r="AR13" i="2"/>
  <c r="AQ13" i="2"/>
  <c r="AP13" i="2"/>
  <c r="AO13" i="2"/>
  <c r="AN13" i="2"/>
  <c r="AM13" i="2"/>
  <c r="AL13" i="2"/>
  <c r="AK13" i="2"/>
  <c r="AJ13" i="2"/>
  <c r="AI13" i="2"/>
  <c r="AH13" i="2"/>
  <c r="AG13" i="2"/>
  <c r="AF13" i="2"/>
  <c r="AE13" i="2"/>
  <c r="AD13" i="2"/>
  <c r="AC13" i="2"/>
  <c r="AB13" i="2"/>
  <c r="AA13" i="2"/>
  <c r="Z13" i="2"/>
  <c r="Y13" i="2"/>
  <c r="X13" i="2"/>
  <c r="W13" i="2"/>
  <c r="V13" i="2"/>
  <c r="U13" i="2"/>
  <c r="T13" i="2"/>
  <c r="S13" i="2"/>
  <c r="R13" i="2"/>
  <c r="Q13" i="2"/>
  <c r="P13" i="2"/>
  <c r="O13" i="2"/>
  <c r="N13" i="2"/>
  <c r="M13" i="2"/>
  <c r="L13" i="2"/>
  <c r="K13" i="2"/>
  <c r="J13" i="2"/>
  <c r="I13" i="2"/>
  <c r="H13" i="2"/>
  <c r="G13" i="2"/>
  <c r="F13" i="2"/>
  <c r="E13" i="2"/>
  <c r="D13" i="2"/>
  <c r="C13" i="2"/>
  <c r="BZ12" i="2"/>
  <c r="BY12" i="2"/>
  <c r="BX12" i="2"/>
  <c r="BW12" i="2"/>
  <c r="BV12" i="2"/>
  <c r="BU12" i="2"/>
  <c r="BT12" i="2"/>
  <c r="BS12" i="2"/>
  <c r="BR12" i="2"/>
  <c r="BQ12" i="2"/>
  <c r="BP12" i="2"/>
  <c r="BO12" i="2"/>
  <c r="BN12" i="2"/>
  <c r="BM12" i="2"/>
  <c r="BL12" i="2"/>
  <c r="BK12" i="2"/>
  <c r="BJ12" i="2"/>
  <c r="BI12" i="2"/>
  <c r="BH12" i="2"/>
  <c r="BG12" i="2"/>
  <c r="BF12" i="2"/>
  <c r="BE12" i="2"/>
  <c r="BD12" i="2"/>
  <c r="BC12" i="2"/>
  <c r="BB12" i="2"/>
  <c r="BA12" i="2"/>
  <c r="AZ12" i="2"/>
  <c r="AY12" i="2"/>
  <c r="AX12" i="2"/>
  <c r="AW12" i="2"/>
  <c r="AV12" i="2"/>
  <c r="AU12" i="2"/>
  <c r="AT12" i="2"/>
  <c r="AS12" i="2"/>
  <c r="AR12" i="2"/>
  <c r="AQ12" i="2"/>
  <c r="AP12" i="2"/>
  <c r="AO12" i="2"/>
  <c r="AN12" i="2"/>
  <c r="AM12" i="2"/>
  <c r="AL12" i="2"/>
  <c r="AK12" i="2"/>
  <c r="AJ12" i="2"/>
  <c r="AI12" i="2"/>
  <c r="AH12" i="2"/>
  <c r="AG12" i="2"/>
  <c r="AF12" i="2"/>
  <c r="AE12" i="2"/>
  <c r="AD12" i="2"/>
  <c r="AC12" i="2"/>
  <c r="AB12" i="2"/>
  <c r="AA12" i="2"/>
  <c r="Z12" i="2"/>
  <c r="Y12" i="2"/>
  <c r="X12" i="2"/>
  <c r="W12" i="2"/>
  <c r="V12" i="2"/>
  <c r="U12" i="2"/>
  <c r="T12" i="2"/>
  <c r="S12" i="2"/>
  <c r="R12" i="2"/>
  <c r="Q12" i="2"/>
  <c r="P12" i="2"/>
  <c r="O12" i="2"/>
  <c r="N12" i="2"/>
  <c r="M12" i="2"/>
  <c r="L12" i="2"/>
  <c r="K12" i="2"/>
  <c r="J12" i="2"/>
  <c r="I12" i="2"/>
  <c r="H12" i="2"/>
  <c r="G12" i="2"/>
  <c r="F12" i="2"/>
  <c r="E12" i="2"/>
  <c r="D12" i="2"/>
  <c r="C12" i="2"/>
  <c r="BZ10" i="2"/>
  <c r="BY10" i="2"/>
  <c r="BX10" i="2"/>
  <c r="BW10" i="2"/>
  <c r="BV10" i="2"/>
  <c r="BU10" i="2"/>
  <c r="BT10" i="2"/>
  <c r="BS10" i="2"/>
  <c r="BR10" i="2"/>
  <c r="BQ10" i="2"/>
  <c r="BP10" i="2"/>
  <c r="BO10" i="2"/>
  <c r="BN10" i="2"/>
  <c r="BM10" i="2"/>
  <c r="BL10" i="2"/>
  <c r="BK10" i="2"/>
  <c r="BJ10" i="2"/>
  <c r="BI10" i="2"/>
  <c r="BH10" i="2"/>
  <c r="BG10" i="2"/>
  <c r="BF10" i="2"/>
  <c r="BE10" i="2"/>
  <c r="BD10" i="2"/>
  <c r="BC10" i="2"/>
  <c r="BB10" i="2"/>
  <c r="BA10" i="2"/>
  <c r="AZ10" i="2"/>
  <c r="AY10" i="2"/>
  <c r="AX10" i="2"/>
  <c r="AW10" i="2"/>
  <c r="AV10" i="2"/>
  <c r="AU10" i="2"/>
  <c r="AT10" i="2"/>
  <c r="AS10" i="2"/>
  <c r="AR10" i="2"/>
  <c r="AQ10" i="2"/>
  <c r="AP10" i="2"/>
  <c r="AO10" i="2"/>
  <c r="AN10" i="2"/>
  <c r="AM10" i="2"/>
  <c r="AL10" i="2"/>
  <c r="AK10" i="2"/>
  <c r="AJ10" i="2"/>
  <c r="AI10" i="2"/>
  <c r="AH10" i="2"/>
  <c r="AG10" i="2"/>
  <c r="AF10" i="2"/>
  <c r="AE10" i="2"/>
  <c r="AD10" i="2"/>
  <c r="AC10" i="2"/>
  <c r="AB10" i="2"/>
  <c r="AA10" i="2"/>
  <c r="Z10" i="2"/>
  <c r="Y10" i="2"/>
  <c r="X10" i="2"/>
  <c r="W10" i="2"/>
  <c r="V10" i="2"/>
  <c r="U10" i="2"/>
  <c r="T10" i="2"/>
  <c r="S10" i="2"/>
  <c r="R10" i="2"/>
  <c r="Q10" i="2"/>
  <c r="P10" i="2"/>
  <c r="O10" i="2"/>
  <c r="N10" i="2"/>
  <c r="M10" i="2"/>
  <c r="L10" i="2"/>
  <c r="K10" i="2"/>
  <c r="J10" i="2"/>
  <c r="I10" i="2"/>
  <c r="H10" i="2"/>
  <c r="G10" i="2"/>
  <c r="F10" i="2"/>
  <c r="E10" i="2"/>
  <c r="D10" i="2"/>
  <c r="C10" i="2"/>
  <c r="BZ9" i="2"/>
  <c r="BY9" i="2"/>
  <c r="BX9" i="2"/>
  <c r="BW9" i="2"/>
  <c r="BV9" i="2"/>
  <c r="BU9" i="2"/>
  <c r="BT9" i="2"/>
  <c r="BS9" i="2"/>
  <c r="BR9" i="2"/>
  <c r="BQ9" i="2"/>
  <c r="BP9" i="2"/>
  <c r="BO9" i="2"/>
  <c r="BN9" i="2"/>
  <c r="BM9" i="2"/>
  <c r="BL9" i="2"/>
  <c r="BK9" i="2"/>
  <c r="BJ9" i="2"/>
  <c r="BI9" i="2"/>
  <c r="BH9" i="2"/>
  <c r="BG9" i="2"/>
  <c r="BF9" i="2"/>
  <c r="BE9" i="2"/>
  <c r="BD9" i="2"/>
  <c r="BC9" i="2"/>
  <c r="BB9" i="2"/>
  <c r="BA9" i="2"/>
  <c r="AZ9" i="2"/>
  <c r="AY9" i="2"/>
  <c r="AX9" i="2"/>
  <c r="AW9" i="2"/>
  <c r="AV9" i="2"/>
  <c r="AU9" i="2"/>
  <c r="AT9" i="2"/>
  <c r="AS9" i="2"/>
  <c r="AR9" i="2"/>
  <c r="AQ9" i="2"/>
  <c r="AP9" i="2"/>
  <c r="AO9" i="2"/>
  <c r="AN9" i="2"/>
  <c r="AM9" i="2"/>
  <c r="AL9" i="2"/>
  <c r="AK9" i="2"/>
  <c r="AJ9" i="2"/>
  <c r="AI9" i="2"/>
  <c r="AH9" i="2"/>
  <c r="AG9" i="2"/>
  <c r="AF9" i="2"/>
  <c r="AE9" i="2"/>
  <c r="AD9" i="2"/>
  <c r="AC9" i="2"/>
  <c r="AB9" i="2"/>
  <c r="AA9" i="2"/>
  <c r="Z9" i="2"/>
  <c r="Y9" i="2"/>
  <c r="X9" i="2"/>
  <c r="W9" i="2"/>
  <c r="V9" i="2"/>
  <c r="U9" i="2"/>
  <c r="T9" i="2"/>
  <c r="S9" i="2"/>
  <c r="R9" i="2"/>
  <c r="Q9" i="2"/>
  <c r="P9" i="2"/>
  <c r="O9" i="2"/>
  <c r="N9" i="2"/>
  <c r="M9" i="2"/>
  <c r="L9" i="2"/>
  <c r="K9" i="2"/>
  <c r="J9" i="2"/>
  <c r="I9" i="2"/>
  <c r="H9" i="2"/>
  <c r="G9" i="2"/>
  <c r="F9" i="2"/>
  <c r="E9" i="2"/>
  <c r="D9" i="2"/>
  <c r="C9" i="2"/>
  <c r="BN97" i="4"/>
  <c r="BM97" i="4"/>
  <c r="AX97" i="4"/>
  <c r="AW97" i="4"/>
  <c r="AH97" i="4"/>
  <c r="AG97" i="4"/>
  <c r="R97" i="4"/>
  <c r="Q97" i="4"/>
  <c r="BZ96" i="4"/>
  <c r="BZ97" i="4" s="1"/>
  <c r="BY96" i="4"/>
  <c r="BY97" i="4" s="1"/>
  <c r="BX96" i="4"/>
  <c r="BX97" i="4" s="1"/>
  <c r="BW96" i="4"/>
  <c r="BW97" i="4" s="1"/>
  <c r="BV96" i="4"/>
  <c r="BV97" i="4" s="1"/>
  <c r="BU96" i="4"/>
  <c r="BU97" i="4" s="1"/>
  <c r="BT96" i="4"/>
  <c r="BT97" i="4" s="1"/>
  <c r="BS96" i="4"/>
  <c r="BS97" i="4" s="1"/>
  <c r="BR96" i="4"/>
  <c r="BR97" i="4" s="1"/>
  <c r="BQ96" i="4"/>
  <c r="BQ97" i="4" s="1"/>
  <c r="BP96" i="4"/>
  <c r="BP97" i="4" s="1"/>
  <c r="BO96" i="4"/>
  <c r="BO97" i="4" s="1"/>
  <c r="BN96" i="4"/>
  <c r="BM96" i="4"/>
  <c r="BL96" i="4"/>
  <c r="BL97" i="4" s="1"/>
  <c r="BK96" i="4"/>
  <c r="BK97" i="4" s="1"/>
  <c r="BJ96" i="4"/>
  <c r="BJ97" i="4" s="1"/>
  <c r="BI96" i="4"/>
  <c r="BI97" i="4" s="1"/>
  <c r="BH96" i="4"/>
  <c r="BH97" i="4" s="1"/>
  <c r="BG96" i="4"/>
  <c r="BG97" i="4" s="1"/>
  <c r="BF96" i="4"/>
  <c r="BF97" i="4" s="1"/>
  <c r="BE96" i="4"/>
  <c r="BE97" i="4" s="1"/>
  <c r="BD96" i="4"/>
  <c r="BD97" i="4" s="1"/>
  <c r="BC96" i="4"/>
  <c r="BC97" i="4" s="1"/>
  <c r="BB96" i="4"/>
  <c r="BB97" i="4" s="1"/>
  <c r="BA96" i="4"/>
  <c r="BA97" i="4" s="1"/>
  <c r="AZ96" i="4"/>
  <c r="AZ97" i="4" s="1"/>
  <c r="AY96" i="4"/>
  <c r="AY97" i="4" s="1"/>
  <c r="AX96" i="4"/>
  <c r="AW96" i="4"/>
  <c r="AV96" i="4"/>
  <c r="AV97" i="4" s="1"/>
  <c r="AU96" i="4"/>
  <c r="AU97" i="4" s="1"/>
  <c r="AT96" i="4"/>
  <c r="AT97" i="4" s="1"/>
  <c r="AS96" i="4"/>
  <c r="AS97" i="4" s="1"/>
  <c r="AR96" i="4"/>
  <c r="AR97" i="4" s="1"/>
  <c r="AQ96" i="4"/>
  <c r="AQ97" i="4" s="1"/>
  <c r="AP96" i="4"/>
  <c r="AP97" i="4" s="1"/>
  <c r="AO96" i="4"/>
  <c r="AO97" i="4" s="1"/>
  <c r="AN96" i="4"/>
  <c r="AN97" i="4" s="1"/>
  <c r="AM96" i="4"/>
  <c r="AM97" i="4" s="1"/>
  <c r="AL96" i="4"/>
  <c r="AL97" i="4" s="1"/>
  <c r="AK96" i="4"/>
  <c r="AK97" i="4" s="1"/>
  <c r="AJ96" i="4"/>
  <c r="AJ97" i="4" s="1"/>
  <c r="AI96" i="4"/>
  <c r="AI97" i="4" s="1"/>
  <c r="AH96" i="4"/>
  <c r="AG96" i="4"/>
  <c r="AF96" i="4"/>
  <c r="AF97" i="4" s="1"/>
  <c r="AE96" i="4"/>
  <c r="AE97" i="4" s="1"/>
  <c r="AD96" i="4"/>
  <c r="AD97" i="4" s="1"/>
  <c r="AC96" i="4"/>
  <c r="AC97" i="4" s="1"/>
  <c r="AB96" i="4"/>
  <c r="AB97" i="4" s="1"/>
  <c r="AA96" i="4"/>
  <c r="AA97" i="4" s="1"/>
  <c r="Z96" i="4"/>
  <c r="Z97" i="4" s="1"/>
  <c r="Y96" i="4"/>
  <c r="Y97" i="4" s="1"/>
  <c r="X96" i="4"/>
  <c r="X97" i="4" s="1"/>
  <c r="W96" i="4"/>
  <c r="W97" i="4" s="1"/>
  <c r="V96" i="4"/>
  <c r="V97" i="4" s="1"/>
  <c r="U96" i="4"/>
  <c r="U97" i="4" s="1"/>
  <c r="T96" i="4"/>
  <c r="T97" i="4" s="1"/>
  <c r="S96" i="4"/>
  <c r="S97" i="4" s="1"/>
  <c r="R96" i="4"/>
  <c r="Q96" i="4"/>
  <c r="P96" i="4"/>
  <c r="P97" i="4" s="1"/>
  <c r="O96" i="4"/>
  <c r="O97" i="4" s="1"/>
  <c r="N96" i="4"/>
  <c r="N97" i="4" s="1"/>
  <c r="M96" i="4"/>
  <c r="M97" i="4" s="1"/>
  <c r="L96" i="4"/>
  <c r="L97" i="4" s="1"/>
  <c r="K96" i="4"/>
  <c r="K97" i="4" s="1"/>
  <c r="J96" i="4"/>
  <c r="J97" i="4" s="1"/>
  <c r="I96" i="4"/>
  <c r="I97" i="4" s="1"/>
  <c r="H96" i="4"/>
  <c r="H97" i="4" s="1"/>
  <c r="G96" i="4"/>
  <c r="G97" i="4" s="1"/>
  <c r="F96" i="4"/>
  <c r="F97" i="4" s="1"/>
  <c r="E96" i="4"/>
  <c r="E97" i="4" s="1"/>
  <c r="D96" i="4"/>
  <c r="D97" i="4" s="1"/>
  <c r="C96" i="4"/>
  <c r="C97" i="4" s="1"/>
  <c r="BZ78" i="4"/>
  <c r="BY78" i="4"/>
  <c r="BX78" i="4"/>
  <c r="BW78" i="4"/>
  <c r="BV78" i="4"/>
  <c r="BU78" i="4"/>
  <c r="BT78" i="4"/>
  <c r="BS78" i="4"/>
  <c r="BR78" i="4"/>
  <c r="BQ78" i="4"/>
  <c r="BP78" i="4"/>
  <c r="BO78" i="4"/>
  <c r="BN78" i="4"/>
  <c r="BM78" i="4"/>
  <c r="BL78" i="4"/>
  <c r="BK78" i="4"/>
  <c r="BJ78" i="4"/>
  <c r="BI78" i="4"/>
  <c r="BH78" i="4"/>
  <c r="BG78" i="4"/>
  <c r="BF78" i="4"/>
  <c r="BE78" i="4"/>
  <c r="BD78" i="4"/>
  <c r="BC78" i="4"/>
  <c r="BB78" i="4"/>
  <c r="BA78" i="4"/>
  <c r="AZ78" i="4"/>
  <c r="AY78" i="4"/>
  <c r="AX78" i="4"/>
  <c r="AW78" i="4"/>
  <c r="AV78" i="4"/>
  <c r="AU78" i="4"/>
  <c r="AT78" i="4"/>
  <c r="AS78" i="4"/>
  <c r="AR78" i="4"/>
  <c r="AQ78" i="4"/>
  <c r="AP78" i="4"/>
  <c r="AO78" i="4"/>
  <c r="AN78" i="4"/>
  <c r="AM78" i="4"/>
  <c r="AL78" i="4"/>
  <c r="AK78" i="4"/>
  <c r="AJ78" i="4"/>
  <c r="AI78" i="4"/>
  <c r="AH78" i="4"/>
  <c r="AG78" i="4"/>
  <c r="AF78" i="4"/>
  <c r="AE78" i="4"/>
  <c r="AD78" i="4"/>
  <c r="AC78" i="4"/>
  <c r="AB78" i="4"/>
  <c r="AA78" i="4"/>
  <c r="Z78" i="4"/>
  <c r="Y78" i="4"/>
  <c r="X78" i="4"/>
  <c r="W78" i="4"/>
  <c r="V78" i="4"/>
  <c r="U78" i="4"/>
  <c r="T78" i="4"/>
  <c r="S78" i="4"/>
  <c r="R78" i="4"/>
  <c r="Q78" i="4"/>
  <c r="P78" i="4"/>
  <c r="O78" i="4"/>
  <c r="N78" i="4"/>
  <c r="M78" i="4"/>
  <c r="L78" i="4"/>
  <c r="K78" i="4"/>
  <c r="BZ71" i="4"/>
  <c r="BY71" i="4"/>
  <c r="BX71" i="4"/>
  <c r="BW71" i="4"/>
  <c r="BV71" i="4"/>
  <c r="BU71" i="4"/>
  <c r="BT71" i="4"/>
  <c r="BS71" i="4"/>
  <c r="BR71" i="4"/>
  <c r="BQ71" i="4"/>
  <c r="BP71" i="4"/>
  <c r="BO71" i="4"/>
  <c r="BN71" i="4"/>
  <c r="BM71" i="4"/>
  <c r="BL71" i="4"/>
  <c r="BK71" i="4"/>
  <c r="BJ71" i="4"/>
  <c r="BI71" i="4"/>
  <c r="BH71" i="4"/>
  <c r="BG71" i="4"/>
  <c r="BF71" i="4"/>
  <c r="BE71" i="4"/>
  <c r="BD71" i="4"/>
  <c r="BC71" i="4"/>
  <c r="BB71" i="4"/>
  <c r="BA71" i="4"/>
  <c r="AZ71" i="4"/>
  <c r="AY71" i="4"/>
  <c r="AX71" i="4"/>
  <c r="AW71" i="4"/>
  <c r="AV71" i="4"/>
  <c r="AU71" i="4"/>
  <c r="AT71" i="4"/>
  <c r="AS71" i="4"/>
  <c r="AR71" i="4"/>
  <c r="AQ71" i="4"/>
  <c r="AP71" i="4"/>
  <c r="AO71" i="4"/>
  <c r="AN71" i="4"/>
  <c r="AM71" i="4"/>
  <c r="AL71" i="4"/>
  <c r="AK71" i="4"/>
  <c r="AJ71" i="4"/>
  <c r="AI71" i="4"/>
  <c r="AH71" i="4"/>
  <c r="AG71" i="4"/>
  <c r="AF71" i="4"/>
  <c r="AE71" i="4"/>
  <c r="AD71" i="4"/>
  <c r="AC71" i="4"/>
  <c r="AB71" i="4"/>
  <c r="AA71" i="4"/>
  <c r="Z71" i="4"/>
  <c r="Y71" i="4"/>
  <c r="X71" i="4"/>
  <c r="W71" i="4"/>
  <c r="V71" i="4"/>
  <c r="U71" i="4"/>
  <c r="T71" i="4"/>
  <c r="S71" i="4"/>
  <c r="R71" i="4"/>
  <c r="Q71" i="4"/>
  <c r="P71" i="4"/>
  <c r="O71" i="4"/>
  <c r="N71" i="4"/>
  <c r="M71" i="4"/>
  <c r="L71" i="4"/>
  <c r="K71" i="4"/>
  <c r="BZ65" i="4"/>
  <c r="BY65" i="4"/>
  <c r="BX65" i="4"/>
  <c r="BW65" i="4"/>
  <c r="BV65" i="4"/>
  <c r="BU65" i="4"/>
  <c r="BT65" i="4"/>
  <c r="BS65" i="4"/>
  <c r="BR65" i="4"/>
  <c r="BQ65" i="4"/>
  <c r="BP65" i="4"/>
  <c r="BO65" i="4"/>
  <c r="BN65" i="4"/>
  <c r="BM65" i="4"/>
  <c r="BL65" i="4"/>
  <c r="BK65" i="4"/>
  <c r="BJ65" i="4"/>
  <c r="BI65" i="4"/>
  <c r="BH65" i="4"/>
  <c r="BG65" i="4"/>
  <c r="BF65" i="4"/>
  <c r="BE65" i="4"/>
  <c r="BD65" i="4"/>
  <c r="BC65" i="4"/>
  <c r="BB65" i="4"/>
  <c r="BA65" i="4"/>
  <c r="AZ65" i="4"/>
  <c r="AY65" i="4"/>
  <c r="AX65" i="4"/>
  <c r="AW65" i="4"/>
  <c r="AV65" i="4"/>
  <c r="AU65" i="4"/>
  <c r="AT65" i="4"/>
  <c r="AS65" i="4"/>
  <c r="AR65" i="4"/>
  <c r="AQ65" i="4"/>
  <c r="AP65" i="4"/>
  <c r="AO65" i="4"/>
  <c r="AN65" i="4"/>
  <c r="AM65" i="4"/>
  <c r="AL65" i="4"/>
  <c r="AK65" i="4"/>
  <c r="AJ65" i="4"/>
  <c r="AI65" i="4"/>
  <c r="AH65" i="4"/>
  <c r="AG65" i="4"/>
  <c r="AF65" i="4"/>
  <c r="AE65" i="4"/>
  <c r="AD65" i="4"/>
  <c r="AC65" i="4"/>
  <c r="AB65" i="4"/>
  <c r="AA65" i="4"/>
  <c r="Z65" i="4"/>
  <c r="Y65" i="4"/>
  <c r="X65" i="4"/>
  <c r="W65" i="4"/>
  <c r="V65" i="4"/>
  <c r="U65" i="4"/>
  <c r="T65" i="4"/>
  <c r="S65" i="4"/>
  <c r="R65" i="4"/>
  <c r="Q65" i="4"/>
  <c r="P65" i="4"/>
  <c r="O65" i="4"/>
  <c r="N65" i="4"/>
  <c r="M65" i="4"/>
  <c r="L65" i="4"/>
  <c r="K65" i="4"/>
  <c r="BZ58" i="4"/>
  <c r="BY58" i="4"/>
  <c r="BX58" i="4"/>
  <c r="BW58" i="4"/>
  <c r="BV58" i="4"/>
  <c r="BU58" i="4"/>
  <c r="BT58" i="4"/>
  <c r="BS58" i="4"/>
  <c r="BR58" i="4"/>
  <c r="BQ58" i="4"/>
  <c r="BP58" i="4"/>
  <c r="BO58" i="4"/>
  <c r="BN58" i="4"/>
  <c r="BM58" i="4"/>
  <c r="BL58" i="4"/>
  <c r="BK58" i="4"/>
  <c r="BJ58" i="4"/>
  <c r="BI58" i="4"/>
  <c r="BH58" i="4"/>
  <c r="BG58" i="4"/>
  <c r="BF58" i="4"/>
  <c r="BE58" i="4"/>
  <c r="BD58" i="4"/>
  <c r="BC58" i="4"/>
  <c r="BB58" i="4"/>
  <c r="BA58" i="4"/>
  <c r="AZ58" i="4"/>
  <c r="AY58" i="4"/>
  <c r="AX58" i="4"/>
  <c r="AW58" i="4"/>
  <c r="AV58" i="4"/>
  <c r="AU58" i="4"/>
  <c r="AT58" i="4"/>
  <c r="AS58" i="4"/>
  <c r="AR58" i="4"/>
  <c r="AQ58" i="4"/>
  <c r="AP58" i="4"/>
  <c r="AO58" i="4"/>
  <c r="AN58" i="4"/>
  <c r="AM58" i="4"/>
  <c r="AL58" i="4"/>
  <c r="AK58" i="4"/>
  <c r="AJ58" i="4"/>
  <c r="AI58" i="4"/>
  <c r="AH58" i="4"/>
  <c r="AG58" i="4"/>
  <c r="AF58" i="4"/>
  <c r="AE58" i="4"/>
  <c r="AD58" i="4"/>
  <c r="AC58" i="4"/>
  <c r="AB58" i="4"/>
  <c r="AA58" i="4"/>
  <c r="Z58" i="4"/>
  <c r="Y58" i="4"/>
  <c r="X58" i="4"/>
  <c r="W58" i="4"/>
  <c r="V58" i="4"/>
  <c r="U58" i="4"/>
  <c r="T58" i="4"/>
  <c r="S58" i="4"/>
  <c r="R58" i="4"/>
  <c r="Q58" i="4"/>
  <c r="P58" i="4"/>
  <c r="O58" i="4"/>
  <c r="N58" i="4"/>
  <c r="M58" i="4"/>
  <c r="L58" i="4"/>
  <c r="K58" i="4"/>
  <c r="BY54" i="4"/>
  <c r="Q54" i="4"/>
  <c r="BZ48" i="4"/>
  <c r="BY48" i="4"/>
  <c r="BX48" i="4"/>
  <c r="BW48" i="4"/>
  <c r="BV48" i="4"/>
  <c r="BU48" i="4"/>
  <c r="BT48" i="4"/>
  <c r="BS48" i="4"/>
  <c r="BR48" i="4"/>
  <c r="BQ48" i="4"/>
  <c r="BP48" i="4"/>
  <c r="BO48" i="4"/>
  <c r="BN48" i="4"/>
  <c r="BM48" i="4"/>
  <c r="BL48" i="4"/>
  <c r="BK48" i="4"/>
  <c r="BJ48" i="4"/>
  <c r="BI48" i="4"/>
  <c r="BH48" i="4"/>
  <c r="BG48" i="4"/>
  <c r="BF48" i="4"/>
  <c r="BE48" i="4"/>
  <c r="BD48" i="4"/>
  <c r="BC48" i="4"/>
  <c r="BB48" i="4"/>
  <c r="BA48" i="4"/>
  <c r="AZ48" i="4"/>
  <c r="AY48" i="4"/>
  <c r="AX48" i="4"/>
  <c r="AW48" i="4"/>
  <c r="AV48" i="4"/>
  <c r="AU48" i="4"/>
  <c r="AT48" i="4"/>
  <c r="AS48" i="4"/>
  <c r="AR48" i="4"/>
  <c r="AQ48" i="4"/>
  <c r="AP48" i="4"/>
  <c r="AO48" i="4"/>
  <c r="AN48" i="4"/>
  <c r="AM48" i="4"/>
  <c r="AL48" i="4"/>
  <c r="AK48" i="4"/>
  <c r="AJ48" i="4"/>
  <c r="AI48" i="4"/>
  <c r="AH48" i="4"/>
  <c r="AG48" i="4"/>
  <c r="AF48" i="4"/>
  <c r="AE48" i="4"/>
  <c r="AD48" i="4"/>
  <c r="AC48" i="4"/>
  <c r="AB48" i="4"/>
  <c r="AA48" i="4"/>
  <c r="Z48" i="4"/>
  <c r="Y48" i="4"/>
  <c r="X48" i="4"/>
  <c r="W48" i="4"/>
  <c r="V48" i="4"/>
  <c r="U48" i="4"/>
  <c r="T48" i="4"/>
  <c r="S48" i="4"/>
  <c r="R48" i="4"/>
  <c r="Q48" i="4"/>
  <c r="P48" i="4"/>
  <c r="O48" i="4"/>
  <c r="N48" i="4"/>
  <c r="M48" i="4"/>
  <c r="L48" i="4"/>
  <c r="K48" i="4"/>
  <c r="J44" i="4"/>
  <c r="I44" i="4"/>
  <c r="H44" i="4"/>
  <c r="G44" i="4"/>
  <c r="F44" i="4"/>
  <c r="E44" i="4"/>
  <c r="D44" i="4"/>
  <c r="C44" i="4"/>
  <c r="BZ36" i="4"/>
  <c r="BY36" i="4"/>
  <c r="BX36" i="4"/>
  <c r="BW36" i="4"/>
  <c r="BV36" i="4"/>
  <c r="BU36" i="4"/>
  <c r="BT36" i="4"/>
  <c r="BS36" i="4"/>
  <c r="BR36" i="4"/>
  <c r="BQ36" i="4"/>
  <c r="BP36" i="4"/>
  <c r="BO36" i="4"/>
  <c r="BN36" i="4"/>
  <c r="BM36" i="4"/>
  <c r="BL36" i="4"/>
  <c r="BK36" i="4"/>
  <c r="BJ36" i="4"/>
  <c r="BI36" i="4"/>
  <c r="BH36" i="4"/>
  <c r="BG36" i="4"/>
  <c r="BF36" i="4"/>
  <c r="BE36" i="4"/>
  <c r="BD36" i="4"/>
  <c r="BC36" i="4"/>
  <c r="BB36" i="4"/>
  <c r="BA36" i="4"/>
  <c r="AZ36" i="4"/>
  <c r="AY36" i="4"/>
  <c r="AX36" i="4"/>
  <c r="AW36" i="4"/>
  <c r="AV36" i="4"/>
  <c r="AU36" i="4"/>
  <c r="AT36" i="4"/>
  <c r="AS36" i="4"/>
  <c r="AR36" i="4"/>
  <c r="AQ36" i="4"/>
  <c r="AP36" i="4"/>
  <c r="AO36" i="4"/>
  <c r="AN36" i="4"/>
  <c r="AM36" i="4"/>
  <c r="AL36" i="4"/>
  <c r="AK36" i="4"/>
  <c r="AJ36" i="4"/>
  <c r="AI36" i="4"/>
  <c r="AH36" i="4"/>
  <c r="AG36" i="4"/>
  <c r="AF36" i="4"/>
  <c r="AE36" i="4"/>
  <c r="AD36" i="4"/>
  <c r="AC36" i="4"/>
  <c r="AB36" i="4"/>
  <c r="AA36" i="4"/>
  <c r="Z36" i="4"/>
  <c r="Y36" i="4"/>
  <c r="X36" i="4"/>
  <c r="W36" i="4"/>
  <c r="V36" i="4"/>
  <c r="U36" i="4"/>
  <c r="T36" i="4"/>
  <c r="S36" i="4"/>
  <c r="R36" i="4"/>
  <c r="Q36" i="4"/>
  <c r="P36" i="4"/>
  <c r="O36" i="4"/>
  <c r="N36" i="4"/>
  <c r="M36" i="4"/>
  <c r="L36" i="4"/>
  <c r="K36" i="4"/>
  <c r="BZ29" i="4"/>
  <c r="BY29" i="4"/>
  <c r="BX29" i="4"/>
  <c r="BW29" i="4"/>
  <c r="BV29" i="4"/>
  <c r="BU29" i="4"/>
  <c r="BT29" i="4"/>
  <c r="BS29" i="4"/>
  <c r="BR29" i="4"/>
  <c r="BQ29" i="4"/>
  <c r="BP29" i="4"/>
  <c r="BO29" i="4"/>
  <c r="BN29" i="4"/>
  <c r="BM29" i="4"/>
  <c r="BL29" i="4"/>
  <c r="BK29" i="4"/>
  <c r="BJ29" i="4"/>
  <c r="BI29" i="4"/>
  <c r="BH29" i="4"/>
  <c r="BG29" i="4"/>
  <c r="BF29" i="4"/>
  <c r="BE29" i="4"/>
  <c r="BD29" i="4"/>
  <c r="BC29" i="4"/>
  <c r="BB29" i="4"/>
  <c r="BA29" i="4"/>
  <c r="AZ29" i="4"/>
  <c r="AY29" i="4"/>
  <c r="AX29" i="4"/>
  <c r="AW29" i="4"/>
  <c r="AV29" i="4"/>
  <c r="AU29" i="4"/>
  <c r="AT29" i="4"/>
  <c r="AS29" i="4"/>
  <c r="AR29" i="4"/>
  <c r="AQ29" i="4"/>
  <c r="AP29" i="4"/>
  <c r="AO29" i="4"/>
  <c r="AN29" i="4"/>
  <c r="AM29" i="4"/>
  <c r="AL29" i="4"/>
  <c r="AK29" i="4"/>
  <c r="AJ29" i="4"/>
  <c r="AI29" i="4"/>
  <c r="AH29" i="4"/>
  <c r="AG29" i="4"/>
  <c r="AF29" i="4"/>
  <c r="AE29" i="4"/>
  <c r="AD29" i="4"/>
  <c r="AC29" i="4"/>
  <c r="AB29" i="4"/>
  <c r="AA29" i="4"/>
  <c r="Z29" i="4"/>
  <c r="Y29" i="4"/>
  <c r="X29" i="4"/>
  <c r="W29" i="4"/>
  <c r="V29" i="4"/>
  <c r="U29" i="4"/>
  <c r="T29" i="4"/>
  <c r="S29" i="4"/>
  <c r="R29" i="4"/>
  <c r="Q29" i="4"/>
  <c r="P29" i="4"/>
  <c r="O29" i="4"/>
  <c r="N29" i="4"/>
  <c r="M29" i="4"/>
  <c r="L29" i="4"/>
  <c r="K29" i="4"/>
  <c r="BU14" i="4"/>
  <c r="BU89" i="4" s="1"/>
  <c r="BT14" i="4"/>
  <c r="BT89" i="4" s="1"/>
  <c r="BM14" i="4"/>
  <c r="BM89" i="4" s="1"/>
  <c r="BL14" i="4"/>
  <c r="BL89" i="4" s="1"/>
  <c r="BE14" i="4"/>
  <c r="BE89" i="4" s="1"/>
  <c r="BD14" i="4"/>
  <c r="BD89" i="4" s="1"/>
  <c r="AW14" i="4"/>
  <c r="AW89" i="4" s="1"/>
  <c r="AV14" i="4"/>
  <c r="AV89" i="4" s="1"/>
  <c r="AO14" i="4"/>
  <c r="AO89" i="4" s="1"/>
  <c r="AN14" i="4"/>
  <c r="AN89" i="4" s="1"/>
  <c r="AG14" i="4"/>
  <c r="AG89" i="4" s="1"/>
  <c r="AF14" i="4"/>
  <c r="AF89" i="4" s="1"/>
  <c r="Y14" i="4"/>
  <c r="Y89" i="4" s="1"/>
  <c r="X14" i="4"/>
  <c r="X89" i="4" s="1"/>
  <c r="Q14" i="4"/>
  <c r="Q89" i="4" s="1"/>
  <c r="P14" i="4"/>
  <c r="P89" i="4" s="1"/>
  <c r="I14" i="4"/>
  <c r="I89" i="4" s="1"/>
  <c r="H14" i="4"/>
  <c r="H89" i="4" s="1"/>
  <c r="BZ14" i="4"/>
  <c r="BZ89" i="4" s="1"/>
  <c r="BY14" i="4"/>
  <c r="BY89" i="4" s="1"/>
  <c r="BX14" i="4"/>
  <c r="BX89" i="4" s="1"/>
  <c r="BR14" i="4"/>
  <c r="BR89" i="4" s="1"/>
  <c r="BQ14" i="4"/>
  <c r="BQ89" i="4" s="1"/>
  <c r="BO14" i="4"/>
  <c r="BO89" i="4" s="1"/>
  <c r="BJ14" i="4"/>
  <c r="BJ89" i="4" s="1"/>
  <c r="BI14" i="4"/>
  <c r="BI89" i="4" s="1"/>
  <c r="BB14" i="4"/>
  <c r="BB89" i="4" s="1"/>
  <c r="BA14" i="4"/>
  <c r="BA89" i="4" s="1"/>
  <c r="AT14" i="4"/>
  <c r="AT89" i="4" s="1"/>
  <c r="AS14" i="4"/>
  <c r="AS89" i="4" s="1"/>
  <c r="AQ14" i="4"/>
  <c r="AQ89" i="4" s="1"/>
  <c r="AP14" i="4"/>
  <c r="AP89" i="4" s="1"/>
  <c r="AL14" i="4"/>
  <c r="AL89" i="4" s="1"/>
  <c r="AK14" i="4"/>
  <c r="AK89" i="4" s="1"/>
  <c r="AD14" i="4"/>
  <c r="AD89" i="4" s="1"/>
  <c r="AC14" i="4"/>
  <c r="AC89" i="4" s="1"/>
  <c r="V14" i="4"/>
  <c r="V89" i="4" s="1"/>
  <c r="T14" i="4"/>
  <c r="T89" i="4" s="1"/>
  <c r="N14" i="4"/>
  <c r="N89" i="4" s="1"/>
  <c r="F14" i="4"/>
  <c r="F89" i="4" s="1"/>
  <c r="C14" i="4"/>
  <c r="C89" i="4" s="1"/>
  <c r="BU11" i="4"/>
  <c r="BU12" i="4" s="1"/>
  <c r="BU44" i="4" s="1"/>
  <c r="BT11" i="4"/>
  <c r="BT12" i="4" s="1"/>
  <c r="BT44" i="4" s="1"/>
  <c r="BM11" i="4"/>
  <c r="BM12" i="4" s="1"/>
  <c r="BM44" i="4" s="1"/>
  <c r="BL11" i="4"/>
  <c r="BL12" i="4" s="1"/>
  <c r="BL44" i="4" s="1"/>
  <c r="BE11" i="4"/>
  <c r="BE12" i="4" s="1"/>
  <c r="BE44" i="4" s="1"/>
  <c r="BD11" i="4"/>
  <c r="BD12" i="4" s="1"/>
  <c r="BD44" i="4" s="1"/>
  <c r="AW11" i="4"/>
  <c r="AW12" i="4" s="1"/>
  <c r="AW44" i="4" s="1"/>
  <c r="AV11" i="4"/>
  <c r="AV12" i="4" s="1"/>
  <c r="AV44" i="4" s="1"/>
  <c r="AO11" i="4"/>
  <c r="AO12" i="4" s="1"/>
  <c r="AO44" i="4" s="1"/>
  <c r="AN11" i="4"/>
  <c r="AN12" i="4" s="1"/>
  <c r="AN44" i="4" s="1"/>
  <c r="AG11" i="4"/>
  <c r="AG12" i="4" s="1"/>
  <c r="AG44" i="4" s="1"/>
  <c r="AF11" i="4"/>
  <c r="AF12" i="4" s="1"/>
  <c r="AF44" i="4" s="1"/>
  <c r="Y11" i="4"/>
  <c r="Y12" i="4" s="1"/>
  <c r="Y44" i="4" s="1"/>
  <c r="X11" i="4"/>
  <c r="X12" i="4" s="1"/>
  <c r="X44" i="4" s="1"/>
  <c r="Q11" i="4"/>
  <c r="Q12" i="4" s="1"/>
  <c r="Q44" i="4" s="1"/>
  <c r="P11" i="4"/>
  <c r="P12" i="4" s="1"/>
  <c r="P44" i="4" s="1"/>
  <c r="I11" i="4"/>
  <c r="H11" i="4"/>
  <c r="BY11" i="4"/>
  <c r="BY12" i="4" s="1"/>
  <c r="BY44" i="4" s="1"/>
  <c r="BX11" i="4"/>
  <c r="BX12" i="4" s="1"/>
  <c r="BX44" i="4" s="1"/>
  <c r="BQ11" i="4"/>
  <c r="BQ12" i="4" s="1"/>
  <c r="BQ44" i="4" s="1"/>
  <c r="BI11" i="4"/>
  <c r="BI12" i="4" s="1"/>
  <c r="BI44" i="4" s="1"/>
  <c r="BA11" i="4"/>
  <c r="BA12" i="4" s="1"/>
  <c r="BA44" i="4" s="1"/>
  <c r="AS11" i="4"/>
  <c r="AS12" i="4" s="1"/>
  <c r="AS44" i="4" s="1"/>
  <c r="AR11" i="4"/>
  <c r="AR12" i="4" s="1"/>
  <c r="AR44" i="4" s="1"/>
  <c r="AK11" i="4"/>
  <c r="AK12" i="4" s="1"/>
  <c r="AK44" i="4" s="1"/>
  <c r="AC11" i="4"/>
  <c r="AC12" i="4" s="1"/>
  <c r="AC44" i="4" s="1"/>
  <c r="T11" i="4"/>
  <c r="T12" i="4" s="1"/>
  <c r="T44" i="4" s="1"/>
  <c r="M11" i="4"/>
  <c r="M12" i="4" s="1"/>
  <c r="M44" i="4" s="1"/>
  <c r="BZ57" i="2"/>
  <c r="BY57" i="2"/>
  <c r="BX57" i="2"/>
  <c r="BW57" i="2"/>
  <c r="BV57" i="2"/>
  <c r="BU57" i="2"/>
  <c r="BT57" i="2"/>
  <c r="BS57" i="2"/>
  <c r="BR57" i="2"/>
  <c r="BQ57" i="2"/>
  <c r="BP57" i="2"/>
  <c r="BO57" i="2"/>
  <c r="BN57" i="2"/>
  <c r="BM57" i="2"/>
  <c r="BL57" i="2"/>
  <c r="BK57" i="2"/>
  <c r="BJ57" i="2"/>
  <c r="BI57" i="2"/>
  <c r="BH57" i="2"/>
  <c r="BG57" i="2"/>
  <c r="BF57" i="2"/>
  <c r="BE57" i="2"/>
  <c r="BD57" i="2"/>
  <c r="BC57" i="2"/>
  <c r="BB57" i="2"/>
  <c r="BA57" i="2"/>
  <c r="AZ57" i="2"/>
  <c r="AY57" i="2"/>
  <c r="AX57" i="2"/>
  <c r="AW57" i="2"/>
  <c r="AV57" i="2"/>
  <c r="AU57" i="2"/>
  <c r="AT57" i="2"/>
  <c r="AS57" i="2"/>
  <c r="AR57" i="2"/>
  <c r="AQ57" i="2"/>
  <c r="AP57" i="2"/>
  <c r="AO57" i="2"/>
  <c r="AN57" i="2"/>
  <c r="AM57" i="2"/>
  <c r="AL57" i="2"/>
  <c r="AK57" i="2"/>
  <c r="AJ57" i="2"/>
  <c r="AI57" i="2"/>
  <c r="AH57" i="2"/>
  <c r="AG57" i="2"/>
  <c r="AF57" i="2"/>
  <c r="AE57" i="2"/>
  <c r="AD57" i="2"/>
  <c r="AC57" i="2"/>
  <c r="AB57" i="2"/>
  <c r="AA57" i="2"/>
  <c r="Z57" i="2"/>
  <c r="Y57" i="2"/>
  <c r="X57" i="2"/>
  <c r="W57" i="2"/>
  <c r="V57" i="2"/>
  <c r="U57" i="2"/>
  <c r="T57" i="2"/>
  <c r="S57" i="2"/>
  <c r="R57" i="2"/>
  <c r="Q57" i="2"/>
  <c r="P57" i="2"/>
  <c r="O57" i="2"/>
  <c r="N57" i="2"/>
  <c r="M57" i="2"/>
  <c r="L57" i="2"/>
  <c r="K57" i="2"/>
  <c r="J57" i="2"/>
  <c r="I57" i="2"/>
  <c r="H57" i="2"/>
  <c r="G57" i="2"/>
  <c r="BZ51" i="2"/>
  <c r="BY51" i="2"/>
  <c r="BX51" i="2"/>
  <c r="BW51" i="2"/>
  <c r="BV51" i="2"/>
  <c r="BU51" i="2"/>
  <c r="BT51" i="2"/>
  <c r="BS51" i="2"/>
  <c r="BR51" i="2"/>
  <c r="BQ51" i="2"/>
  <c r="BP51" i="2"/>
  <c r="BO51" i="2"/>
  <c r="BN51" i="2"/>
  <c r="BM51" i="2"/>
  <c r="BL51" i="2"/>
  <c r="BK51" i="2"/>
  <c r="BJ51" i="2"/>
  <c r="BI51" i="2"/>
  <c r="BH51" i="2"/>
  <c r="BG51" i="2"/>
  <c r="BF51" i="2"/>
  <c r="BE51" i="2"/>
  <c r="BD51" i="2"/>
  <c r="BC51" i="2"/>
  <c r="BB51" i="2"/>
  <c r="BA51" i="2"/>
  <c r="AZ51" i="2"/>
  <c r="AY51" i="2"/>
  <c r="AX51" i="2"/>
  <c r="AW51" i="2"/>
  <c r="AV51" i="2"/>
  <c r="AU51" i="2"/>
  <c r="AT51" i="2"/>
  <c r="AS51" i="2"/>
  <c r="AR51" i="2"/>
  <c r="AQ51" i="2"/>
  <c r="AP51" i="2"/>
  <c r="AO51" i="2"/>
  <c r="AN51" i="2"/>
  <c r="AM51" i="2"/>
  <c r="AL51" i="2"/>
  <c r="AK51" i="2"/>
  <c r="AJ51" i="2"/>
  <c r="AI51" i="2"/>
  <c r="AH51" i="2"/>
  <c r="AG51" i="2"/>
  <c r="AF51" i="2"/>
  <c r="AE51" i="2"/>
  <c r="AD51" i="2"/>
  <c r="AC51" i="2"/>
  <c r="AB51" i="2"/>
  <c r="AA51" i="2"/>
  <c r="Z51" i="2"/>
  <c r="Y51" i="2"/>
  <c r="X51" i="2"/>
  <c r="W51" i="2"/>
  <c r="V51" i="2"/>
  <c r="U51" i="2"/>
  <c r="T51" i="2"/>
  <c r="S51" i="2"/>
  <c r="R51" i="2"/>
  <c r="Q51" i="2"/>
  <c r="P51" i="2"/>
  <c r="O51" i="2"/>
  <c r="N51" i="2"/>
  <c r="M51" i="2"/>
  <c r="L51" i="2"/>
  <c r="K51" i="2"/>
  <c r="J51" i="2"/>
  <c r="I51" i="2"/>
  <c r="H51" i="2"/>
  <c r="G51" i="2"/>
  <c r="BZ44" i="2"/>
  <c r="BY44" i="2"/>
  <c r="BX44" i="2"/>
  <c r="BW44" i="2"/>
  <c r="BV44" i="2"/>
  <c r="BU44" i="2"/>
  <c r="BT44" i="2"/>
  <c r="BS44" i="2"/>
  <c r="BR44" i="2"/>
  <c r="BQ44" i="2"/>
  <c r="BP44" i="2"/>
  <c r="BO44" i="2"/>
  <c r="BN44" i="2"/>
  <c r="BM44" i="2"/>
  <c r="BL44" i="2"/>
  <c r="BK44" i="2"/>
  <c r="BJ44" i="2"/>
  <c r="BI44" i="2"/>
  <c r="BH44" i="2"/>
  <c r="BG44" i="2"/>
  <c r="BF44" i="2"/>
  <c r="BE44" i="2"/>
  <c r="BD44" i="2"/>
  <c r="BC44" i="2"/>
  <c r="BB44" i="2"/>
  <c r="BA44" i="2"/>
  <c r="AZ44" i="2"/>
  <c r="AY44" i="2"/>
  <c r="AX44" i="2"/>
  <c r="AW44" i="2"/>
  <c r="AV44" i="2"/>
  <c r="AU44" i="2"/>
  <c r="AT44" i="2"/>
  <c r="AS44" i="2"/>
  <c r="AR44" i="2"/>
  <c r="AQ44" i="2"/>
  <c r="AP44" i="2"/>
  <c r="AO44" i="2"/>
  <c r="AN44" i="2"/>
  <c r="AM44" i="2"/>
  <c r="AL44" i="2"/>
  <c r="AK44" i="2"/>
  <c r="AJ44" i="2"/>
  <c r="AI44" i="2"/>
  <c r="AH44" i="2"/>
  <c r="AG44" i="2"/>
  <c r="AF44" i="2"/>
  <c r="AE44" i="2"/>
  <c r="AD44" i="2"/>
  <c r="AC44" i="2"/>
  <c r="AB44" i="2"/>
  <c r="AA44" i="2"/>
  <c r="Z44" i="2"/>
  <c r="Y44" i="2"/>
  <c r="X44" i="2"/>
  <c r="W44" i="2"/>
  <c r="V44" i="2"/>
  <c r="U44" i="2"/>
  <c r="T44" i="2"/>
  <c r="S44" i="2"/>
  <c r="R44" i="2"/>
  <c r="Q44" i="2"/>
  <c r="P44" i="2"/>
  <c r="O44" i="2"/>
  <c r="N44" i="2"/>
  <c r="M44" i="2"/>
  <c r="L44" i="2"/>
  <c r="K44" i="2"/>
  <c r="J44" i="2"/>
  <c r="I44" i="2"/>
  <c r="H44" i="2"/>
  <c r="G44" i="2"/>
  <c r="BW40" i="2"/>
  <c r="BO40" i="2"/>
  <c r="BG40" i="2"/>
  <c r="AY40" i="2"/>
  <c r="AQ40" i="2"/>
  <c r="AI40" i="2"/>
  <c r="AA40" i="2"/>
  <c r="S40" i="2"/>
  <c r="K40" i="2"/>
  <c r="BZ39" i="2"/>
  <c r="BT39" i="2"/>
  <c r="BR39" i="2"/>
  <c r="BL39" i="2"/>
  <c r="BJ39" i="2"/>
  <c r="BD39" i="2"/>
  <c r="BB39" i="2"/>
  <c r="AV39" i="2"/>
  <c r="AT39" i="2"/>
  <c r="AN39" i="2"/>
  <c r="AL39" i="2"/>
  <c r="AF39" i="2"/>
  <c r="AD39" i="2"/>
  <c r="X39" i="2"/>
  <c r="V39" i="2"/>
  <c r="P39" i="2"/>
  <c r="N39" i="2"/>
  <c r="H39" i="2"/>
  <c r="F39" i="2"/>
  <c r="BT37" i="2"/>
  <c r="BL37" i="2"/>
  <c r="BD37" i="2"/>
  <c r="AV37" i="2"/>
  <c r="AN37" i="2"/>
  <c r="AF37" i="2"/>
  <c r="X37" i="2"/>
  <c r="P37" i="2"/>
  <c r="H37" i="2"/>
  <c r="BZ37" i="2"/>
  <c r="BY37" i="2"/>
  <c r="BX37" i="2"/>
  <c r="BW37" i="2"/>
  <c r="BU37" i="2"/>
  <c r="BR37" i="2"/>
  <c r="BQ37" i="2"/>
  <c r="BP37" i="2"/>
  <c r="BO37" i="2"/>
  <c r="BM37" i="2"/>
  <c r="BJ37" i="2"/>
  <c r="BI37" i="2"/>
  <c r="BH37" i="2"/>
  <c r="BG37" i="2"/>
  <c r="BE37" i="2"/>
  <c r="BB37" i="2"/>
  <c r="BA37" i="2"/>
  <c r="AZ37" i="2"/>
  <c r="AY37" i="2"/>
  <c r="AW37" i="2"/>
  <c r="AT37" i="2"/>
  <c r="AS37" i="2"/>
  <c r="AR37" i="2"/>
  <c r="AQ37" i="2"/>
  <c r="AO37" i="2"/>
  <c r="AL37" i="2"/>
  <c r="AK37" i="2"/>
  <c r="AJ37" i="2"/>
  <c r="AI37" i="2"/>
  <c r="AH37" i="2"/>
  <c r="AG37" i="2"/>
  <c r="AD37" i="2"/>
  <c r="AC37" i="2"/>
  <c r="AB37" i="2"/>
  <c r="AA37" i="2"/>
  <c r="Y37" i="2"/>
  <c r="V37" i="2"/>
  <c r="U37" i="2"/>
  <c r="T37" i="2"/>
  <c r="S37" i="2"/>
  <c r="Q37" i="2"/>
  <c r="O37" i="2"/>
  <c r="N37" i="2"/>
  <c r="M37" i="2"/>
  <c r="L37" i="2"/>
  <c r="K37" i="2"/>
  <c r="I37" i="2"/>
  <c r="F37" i="2"/>
  <c r="E37" i="2"/>
  <c r="D37" i="2"/>
  <c r="BZ33" i="2"/>
  <c r="BY33" i="2"/>
  <c r="BX33" i="2"/>
  <c r="BW33" i="2"/>
  <c r="BV33" i="2"/>
  <c r="BU33" i="2"/>
  <c r="BT33" i="2"/>
  <c r="BS33" i="2"/>
  <c r="BR33" i="2"/>
  <c r="BQ33" i="2"/>
  <c r="BP33" i="2"/>
  <c r="BO33" i="2"/>
  <c r="BN33" i="2"/>
  <c r="BM33" i="2"/>
  <c r="BL33" i="2"/>
  <c r="BK33" i="2"/>
  <c r="BJ33" i="2"/>
  <c r="BI33" i="2"/>
  <c r="BH33" i="2"/>
  <c r="BG33" i="2"/>
  <c r="BF33" i="2"/>
  <c r="BE33" i="2"/>
  <c r="BD33" i="2"/>
  <c r="BC33" i="2"/>
  <c r="BB33" i="2"/>
  <c r="BA33" i="2"/>
  <c r="AZ33" i="2"/>
  <c r="AY33" i="2"/>
  <c r="AX33" i="2"/>
  <c r="AW33" i="2"/>
  <c r="AV33" i="2"/>
  <c r="AU33" i="2"/>
  <c r="AT33" i="2"/>
  <c r="AS33" i="2"/>
  <c r="AR33" i="2"/>
  <c r="AQ33" i="2"/>
  <c r="AP33" i="2"/>
  <c r="AO33" i="2"/>
  <c r="AN33" i="2"/>
  <c r="AM33" i="2"/>
  <c r="AL33" i="2"/>
  <c r="AK33" i="2"/>
  <c r="AJ33" i="2"/>
  <c r="AI33" i="2"/>
  <c r="AH33" i="2"/>
  <c r="AG33" i="2"/>
  <c r="AF33" i="2"/>
  <c r="AE33" i="2"/>
  <c r="AD33" i="2"/>
  <c r="AC33" i="2"/>
  <c r="AB33" i="2"/>
  <c r="AA33" i="2"/>
  <c r="Z33" i="2"/>
  <c r="Y33" i="2"/>
  <c r="X33" i="2"/>
  <c r="W33" i="2"/>
  <c r="V33" i="2"/>
  <c r="U33" i="2"/>
  <c r="T33" i="2"/>
  <c r="S33" i="2"/>
  <c r="R33" i="2"/>
  <c r="Q33" i="2"/>
  <c r="P33" i="2"/>
  <c r="O33" i="2"/>
  <c r="N33" i="2"/>
  <c r="M33" i="2"/>
  <c r="L33" i="2"/>
  <c r="K33" i="2"/>
  <c r="J33" i="2"/>
  <c r="I33" i="2"/>
  <c r="H33" i="2"/>
  <c r="G33" i="2"/>
  <c r="BZ31" i="2"/>
  <c r="BY31" i="2"/>
  <c r="BX31" i="2"/>
  <c r="BW31" i="2"/>
  <c r="BV31" i="2"/>
  <c r="BU31" i="2"/>
  <c r="BT31" i="2"/>
  <c r="BS31" i="2"/>
  <c r="BR31" i="2"/>
  <c r="BQ31" i="2"/>
  <c r="BP31" i="2"/>
  <c r="BO31" i="2"/>
  <c r="BN31" i="2"/>
  <c r="BM31" i="2"/>
  <c r="BL31" i="2"/>
  <c r="BK31" i="2"/>
  <c r="BJ31" i="2"/>
  <c r="BI31" i="2"/>
  <c r="BH31" i="2"/>
  <c r="BG31" i="2"/>
  <c r="BF31" i="2"/>
  <c r="BE31" i="2"/>
  <c r="BD31" i="2"/>
  <c r="BC31" i="2"/>
  <c r="BB31" i="2"/>
  <c r="BA31" i="2"/>
  <c r="AZ31" i="2"/>
  <c r="AY31" i="2"/>
  <c r="AX31" i="2"/>
  <c r="AW31" i="2"/>
  <c r="AV31" i="2"/>
  <c r="AU31" i="2"/>
  <c r="AT31" i="2"/>
  <c r="AS31" i="2"/>
  <c r="AR31" i="2"/>
  <c r="AQ31" i="2"/>
  <c r="AP31" i="2"/>
  <c r="AO31" i="2"/>
  <c r="AN31" i="2"/>
  <c r="AM31" i="2"/>
  <c r="AL31" i="2"/>
  <c r="AK31" i="2"/>
  <c r="AJ31" i="2"/>
  <c r="AI31" i="2"/>
  <c r="AH31" i="2"/>
  <c r="AG31" i="2"/>
  <c r="AF31" i="2"/>
  <c r="AE31" i="2"/>
  <c r="AD31" i="2"/>
  <c r="AC31" i="2"/>
  <c r="AB31" i="2"/>
  <c r="AA31" i="2"/>
  <c r="Z31" i="2"/>
  <c r="Y31" i="2"/>
  <c r="X31" i="2"/>
  <c r="W31" i="2"/>
  <c r="V31" i="2"/>
  <c r="U31" i="2"/>
  <c r="T31" i="2"/>
  <c r="S31" i="2"/>
  <c r="R31" i="2"/>
  <c r="Q31" i="2"/>
  <c r="P31" i="2"/>
  <c r="O31" i="2"/>
  <c r="N31" i="2"/>
  <c r="M31" i="2"/>
  <c r="L31" i="2"/>
  <c r="K31" i="2"/>
  <c r="J31" i="2"/>
  <c r="I31" i="2"/>
  <c r="H31" i="2"/>
  <c r="G31" i="2"/>
  <c r="F31" i="2"/>
  <c r="E31" i="2"/>
  <c r="D31" i="2"/>
  <c r="C31" i="2"/>
  <c r="BW39" i="2"/>
  <c r="BV39" i="2"/>
  <c r="BU39" i="2"/>
  <c r="BS39" i="2"/>
  <c r="BQ39" i="2"/>
  <c r="BO39" i="2"/>
  <c r="BN39" i="2"/>
  <c r="BM39" i="2"/>
  <c r="BK39" i="2"/>
  <c r="BG39" i="2"/>
  <c r="BF39" i="2"/>
  <c r="BE39" i="2"/>
  <c r="BC39" i="2"/>
  <c r="AY39" i="2"/>
  <c r="AX39" i="2"/>
  <c r="AW39" i="2"/>
  <c r="AU39" i="2"/>
  <c r="AQ39" i="2"/>
  <c r="AP39" i="2"/>
  <c r="AO39" i="2"/>
  <c r="AM39" i="2"/>
  <c r="AK39" i="2"/>
  <c r="AI39" i="2"/>
  <c r="AH39" i="2"/>
  <c r="AG39" i="2"/>
  <c r="AE39" i="2"/>
  <c r="AA39" i="2"/>
  <c r="Z39" i="2"/>
  <c r="Y39" i="2"/>
  <c r="W39" i="2"/>
  <c r="S39" i="2"/>
  <c r="R39" i="2"/>
  <c r="Q39" i="2"/>
  <c r="O39" i="2"/>
  <c r="K39" i="2"/>
  <c r="J39" i="2"/>
  <c r="I39" i="2"/>
  <c r="G39" i="2"/>
  <c r="E39" i="2"/>
  <c r="BZ40" i="2"/>
  <c r="BY40" i="2"/>
  <c r="BX40" i="2"/>
  <c r="BT40" i="2"/>
  <c r="BS40" i="2"/>
  <c r="BR40" i="2"/>
  <c r="BQ40" i="2"/>
  <c r="BP40" i="2"/>
  <c r="BL40" i="2"/>
  <c r="BK40" i="2"/>
  <c r="BJ40" i="2"/>
  <c r="BI40" i="2"/>
  <c r="BH40" i="2"/>
  <c r="BD40" i="2"/>
  <c r="BC40" i="2"/>
  <c r="BB40" i="2"/>
  <c r="BA40" i="2"/>
  <c r="AZ40" i="2"/>
  <c r="AV40" i="2"/>
  <c r="AU40" i="2"/>
  <c r="AT40" i="2"/>
  <c r="AS40" i="2"/>
  <c r="AR40" i="2"/>
  <c r="AN40" i="2"/>
  <c r="AM40" i="2"/>
  <c r="AL40" i="2"/>
  <c r="AK40" i="2"/>
  <c r="AJ40" i="2"/>
  <c r="AF40" i="2"/>
  <c r="AE40" i="2"/>
  <c r="AD40" i="2"/>
  <c r="AC40" i="2"/>
  <c r="AB40" i="2"/>
  <c r="X40" i="2"/>
  <c r="W40" i="2"/>
  <c r="V40" i="2"/>
  <c r="U40" i="2"/>
  <c r="T40" i="2"/>
  <c r="P40" i="2"/>
  <c r="O40" i="2"/>
  <c r="N40" i="2"/>
  <c r="M40" i="2"/>
  <c r="L40" i="2"/>
  <c r="H40" i="2"/>
  <c r="G40" i="2"/>
  <c r="F40" i="2"/>
  <c r="E40" i="2"/>
  <c r="D40" i="2"/>
  <c r="BY38" i="2"/>
  <c r="BX38" i="2"/>
  <c r="BW38" i="2"/>
  <c r="BV38" i="2"/>
  <c r="BU38" i="2"/>
  <c r="BT38" i="2"/>
  <c r="BQ38" i="2"/>
  <c r="BP38" i="2"/>
  <c r="BO38" i="2"/>
  <c r="BN38" i="2"/>
  <c r="BM38" i="2"/>
  <c r="BL38" i="2"/>
  <c r="BI38" i="2"/>
  <c r="BH38" i="2"/>
  <c r="BG38" i="2"/>
  <c r="BF38" i="2"/>
  <c r="BE38" i="2"/>
  <c r="BD38" i="2"/>
  <c r="BA38" i="2"/>
  <c r="AZ38" i="2"/>
  <c r="AY38" i="2"/>
  <c r="AX38" i="2"/>
  <c r="AW38" i="2"/>
  <c r="AV38" i="2"/>
  <c r="AS38" i="2"/>
  <c r="AR38" i="2"/>
  <c r="AQ38" i="2"/>
  <c r="AP38" i="2"/>
  <c r="AO38" i="2"/>
  <c r="AN38" i="2"/>
  <c r="AK38" i="2"/>
  <c r="AJ38" i="2"/>
  <c r="AI38" i="2"/>
  <c r="AH38" i="2"/>
  <c r="AG38" i="2"/>
  <c r="AF38" i="2"/>
  <c r="AC38" i="2"/>
  <c r="AB38" i="2"/>
  <c r="AA38" i="2"/>
  <c r="Z38" i="2"/>
  <c r="Y38" i="2"/>
  <c r="X38" i="2"/>
  <c r="U38" i="2"/>
  <c r="T38" i="2"/>
  <c r="S38" i="2"/>
  <c r="R38" i="2"/>
  <c r="Q38" i="2"/>
  <c r="P38" i="2"/>
  <c r="M38" i="2"/>
  <c r="L38" i="2"/>
  <c r="K38" i="2"/>
  <c r="J38" i="2"/>
  <c r="I38" i="2"/>
  <c r="H38" i="2"/>
  <c r="E38" i="2"/>
  <c r="D38" i="2"/>
  <c r="BZ26" i="2"/>
  <c r="BY26" i="2"/>
  <c r="BX26" i="2"/>
  <c r="BW26" i="2"/>
  <c r="BV26" i="2"/>
  <c r="BU26" i="2"/>
  <c r="BT26" i="2"/>
  <c r="BS26" i="2"/>
  <c r="BR26" i="2"/>
  <c r="BQ26" i="2"/>
  <c r="BP26" i="2"/>
  <c r="BO26" i="2"/>
  <c r="BN26" i="2"/>
  <c r="BM26" i="2"/>
  <c r="BL26" i="2"/>
  <c r="BK26" i="2"/>
  <c r="BJ26" i="2"/>
  <c r="BI26" i="2"/>
  <c r="BH26" i="2"/>
  <c r="BG26" i="2"/>
  <c r="BF26" i="2"/>
  <c r="BE26" i="2"/>
  <c r="BD26" i="2"/>
  <c r="BC26" i="2"/>
  <c r="BB26" i="2"/>
  <c r="BA26" i="2"/>
  <c r="AZ26" i="2"/>
  <c r="AY26" i="2"/>
  <c r="AX26" i="2"/>
  <c r="AW26" i="2"/>
  <c r="AV26" i="2"/>
  <c r="AU26" i="2"/>
  <c r="AT26" i="2"/>
  <c r="AS26" i="2"/>
  <c r="AR26" i="2"/>
  <c r="AQ26" i="2"/>
  <c r="AP26" i="2"/>
  <c r="AO26" i="2"/>
  <c r="AN26" i="2"/>
  <c r="AM26" i="2"/>
  <c r="AL26" i="2"/>
  <c r="AK26" i="2"/>
  <c r="AJ26" i="2"/>
  <c r="AI26" i="2"/>
  <c r="AH26" i="2"/>
  <c r="AG26" i="2"/>
  <c r="AF26" i="2"/>
  <c r="AE26" i="2"/>
  <c r="AD26" i="2"/>
  <c r="AC26" i="2"/>
  <c r="AB26" i="2"/>
  <c r="AA26" i="2"/>
  <c r="Z26" i="2"/>
  <c r="Y26" i="2"/>
  <c r="X26" i="2"/>
  <c r="W26" i="2"/>
  <c r="V26" i="2"/>
  <c r="U26" i="2"/>
  <c r="T26" i="2"/>
  <c r="S26" i="2"/>
  <c r="R26" i="2"/>
  <c r="Q26" i="2"/>
  <c r="P26" i="2"/>
  <c r="O26" i="2"/>
  <c r="N26" i="2"/>
  <c r="M26" i="2"/>
  <c r="L26" i="2"/>
  <c r="K26" i="2"/>
  <c r="J26" i="2"/>
  <c r="I26" i="2"/>
  <c r="H26" i="2"/>
  <c r="G26" i="2"/>
  <c r="BZ17" i="2"/>
  <c r="BY17" i="2"/>
  <c r="BX17" i="2"/>
  <c r="BW17" i="2"/>
  <c r="BV17" i="2"/>
  <c r="BU17" i="2"/>
  <c r="BT17" i="2"/>
  <c r="BS17" i="2"/>
  <c r="BR17" i="2"/>
  <c r="BQ17" i="2"/>
  <c r="BP17" i="2"/>
  <c r="BO17" i="2"/>
  <c r="BN17" i="2"/>
  <c r="BM17" i="2"/>
  <c r="BL17" i="2"/>
  <c r="BK17" i="2"/>
  <c r="BJ17" i="2"/>
  <c r="BI17" i="2"/>
  <c r="BH17" i="2"/>
  <c r="BG17" i="2"/>
  <c r="BF17" i="2"/>
  <c r="BE17" i="2"/>
  <c r="BD17" i="2"/>
  <c r="BC17" i="2"/>
  <c r="BB17" i="2"/>
  <c r="BA17" i="2"/>
  <c r="AZ17" i="2"/>
  <c r="AY17" i="2"/>
  <c r="AX17" i="2"/>
  <c r="AW17" i="2"/>
  <c r="AV17" i="2"/>
  <c r="AU17" i="2"/>
  <c r="AT17" i="2"/>
  <c r="AS17" i="2"/>
  <c r="AR17" i="2"/>
  <c r="AQ17" i="2"/>
  <c r="AP17" i="2"/>
  <c r="AO17" i="2"/>
  <c r="AN17" i="2"/>
  <c r="AM17" i="2"/>
  <c r="AL17" i="2"/>
  <c r="AK17" i="2"/>
  <c r="AJ17" i="2"/>
  <c r="AI17" i="2"/>
  <c r="AH17" i="2"/>
  <c r="AG17" i="2"/>
  <c r="AF17" i="2"/>
  <c r="AE17" i="2"/>
  <c r="AD17" i="2"/>
  <c r="AC17" i="2"/>
  <c r="AB17" i="2"/>
  <c r="AA17" i="2"/>
  <c r="Z17" i="2"/>
  <c r="Y17" i="2"/>
  <c r="X17" i="2"/>
  <c r="W17" i="2"/>
  <c r="V17" i="2"/>
  <c r="U17" i="2"/>
  <c r="T17" i="2"/>
  <c r="S17" i="2"/>
  <c r="R17" i="2"/>
  <c r="Q17" i="2"/>
  <c r="P17" i="2"/>
  <c r="O17" i="2"/>
  <c r="N17" i="2"/>
  <c r="M17" i="2"/>
  <c r="L17" i="2"/>
  <c r="K17" i="2"/>
  <c r="J17" i="2"/>
  <c r="I17" i="2"/>
  <c r="H17" i="2"/>
  <c r="G17" i="2"/>
  <c r="AB20" i="12"/>
  <c r="AA20" i="12"/>
  <c r="X20" i="12"/>
  <c r="X23" i="12" s="1"/>
  <c r="X26" i="12" s="1"/>
  <c r="W20" i="12"/>
  <c r="V20" i="12"/>
  <c r="T20" i="12"/>
  <c r="S20" i="12"/>
  <c r="P20" i="12"/>
  <c r="P23" i="12" s="1"/>
  <c r="P26" i="12" s="1"/>
  <c r="O20" i="12"/>
  <c r="N20" i="12"/>
  <c r="L20" i="12"/>
  <c r="K20" i="12"/>
  <c r="H20" i="12"/>
  <c r="H23" i="12" s="1"/>
  <c r="H26" i="12" s="1"/>
  <c r="G20" i="12"/>
  <c r="F20" i="12"/>
  <c r="D20" i="12"/>
  <c r="C20" i="12"/>
  <c r="T9" i="12"/>
  <c r="L9" i="12"/>
  <c r="X9" i="12"/>
  <c r="V9" i="12"/>
  <c r="P9" i="12"/>
  <c r="O9" i="12"/>
  <c r="N9" i="12"/>
  <c r="H9" i="12"/>
  <c r="F9" i="12"/>
  <c r="AB88" i="11"/>
  <c r="AA88" i="11"/>
  <c r="Z88" i="11"/>
  <c r="Y88" i="11"/>
  <c r="X88" i="11"/>
  <c r="W88" i="11"/>
  <c r="V88" i="11"/>
  <c r="U88" i="11"/>
  <c r="T88" i="11"/>
  <c r="S88" i="11"/>
  <c r="R88" i="11"/>
  <c r="Q88" i="11"/>
  <c r="P88" i="11"/>
  <c r="O88" i="11"/>
  <c r="N88" i="11"/>
  <c r="M88" i="11"/>
  <c r="L88" i="11"/>
  <c r="K88" i="11"/>
  <c r="J88" i="11"/>
  <c r="I88" i="11"/>
  <c r="H88" i="11"/>
  <c r="G88" i="11"/>
  <c r="F88" i="11"/>
  <c r="E88" i="11"/>
  <c r="D88" i="11"/>
  <c r="C88" i="11"/>
  <c r="AB87" i="11"/>
  <c r="AA87" i="11"/>
  <c r="Z87" i="11"/>
  <c r="Y87" i="11"/>
  <c r="X87" i="11"/>
  <c r="W87" i="11"/>
  <c r="V87" i="11"/>
  <c r="U87" i="11"/>
  <c r="T87" i="11"/>
  <c r="S87" i="11"/>
  <c r="R87" i="11"/>
  <c r="Q87" i="11"/>
  <c r="P87" i="11"/>
  <c r="O87" i="11"/>
  <c r="N87" i="11"/>
  <c r="M87" i="11"/>
  <c r="L87" i="11"/>
  <c r="K87" i="11"/>
  <c r="J87" i="11"/>
  <c r="I87" i="11"/>
  <c r="H87" i="11"/>
  <c r="G87" i="11"/>
  <c r="F87" i="11"/>
  <c r="E87" i="11"/>
  <c r="D87" i="11"/>
  <c r="C87" i="11"/>
  <c r="AB80" i="11"/>
  <c r="AA80" i="11"/>
  <c r="Z80" i="11"/>
  <c r="Y80" i="11"/>
  <c r="X80" i="11"/>
  <c r="W80" i="11"/>
  <c r="V80" i="11"/>
  <c r="U80" i="11"/>
  <c r="T80" i="11"/>
  <c r="S80" i="11"/>
  <c r="R80" i="11"/>
  <c r="Q80" i="11"/>
  <c r="P80" i="11"/>
  <c r="O80" i="11"/>
  <c r="N80" i="11"/>
  <c r="M80" i="11"/>
  <c r="L80" i="11"/>
  <c r="K80" i="11"/>
  <c r="J80" i="11"/>
  <c r="I80" i="11"/>
  <c r="H80" i="11"/>
  <c r="G80" i="11"/>
  <c r="F80" i="11"/>
  <c r="E80" i="11"/>
  <c r="D80" i="11"/>
  <c r="C80" i="11"/>
  <c r="AB79" i="11"/>
  <c r="AA79" i="11"/>
  <c r="Z79" i="11"/>
  <c r="Y79" i="11"/>
  <c r="X79" i="11"/>
  <c r="W79" i="11"/>
  <c r="V79" i="11"/>
  <c r="U79" i="11"/>
  <c r="T79" i="11"/>
  <c r="S79" i="11"/>
  <c r="R79" i="11"/>
  <c r="Q79" i="11"/>
  <c r="P79" i="11"/>
  <c r="O79" i="11"/>
  <c r="N79" i="11"/>
  <c r="M79" i="11"/>
  <c r="L79" i="11"/>
  <c r="K79" i="11"/>
  <c r="J79" i="11"/>
  <c r="I79" i="11"/>
  <c r="H79" i="11"/>
  <c r="G79" i="11"/>
  <c r="F79" i="11"/>
  <c r="E79" i="11"/>
  <c r="D79" i="11"/>
  <c r="C79" i="11"/>
  <c r="AB78" i="11"/>
  <c r="AA78" i="11"/>
  <c r="Z78" i="11"/>
  <c r="Y78" i="11"/>
  <c r="X78" i="11"/>
  <c r="W78" i="11"/>
  <c r="V78" i="11"/>
  <c r="U78" i="11"/>
  <c r="T78" i="11"/>
  <c r="S78" i="11"/>
  <c r="R78" i="11"/>
  <c r="Q78" i="11"/>
  <c r="P78" i="11"/>
  <c r="O78" i="11"/>
  <c r="N78" i="11"/>
  <c r="M78" i="11"/>
  <c r="L78" i="11"/>
  <c r="K78" i="11"/>
  <c r="X75" i="11"/>
  <c r="X30" i="12" s="1"/>
  <c r="P75" i="11"/>
  <c r="P30" i="12" s="1"/>
  <c r="H75" i="11"/>
  <c r="H30" i="12" s="1"/>
  <c r="AB74" i="11"/>
  <c r="AA74" i="11"/>
  <c r="Z74" i="11"/>
  <c r="Y74" i="11"/>
  <c r="X74" i="11"/>
  <c r="W74" i="11"/>
  <c r="V74" i="11"/>
  <c r="V28" i="12" s="1"/>
  <c r="U74" i="11"/>
  <c r="T74" i="11"/>
  <c r="S74" i="11"/>
  <c r="R74" i="11"/>
  <c r="Q74" i="11"/>
  <c r="P74" i="11"/>
  <c r="O74" i="11"/>
  <c r="N74" i="11"/>
  <c r="N28" i="12" s="1"/>
  <c r="M74" i="11"/>
  <c r="L74" i="11"/>
  <c r="K74" i="11"/>
  <c r="J74" i="11"/>
  <c r="I74" i="11"/>
  <c r="H74" i="11"/>
  <c r="G74" i="11"/>
  <c r="F74" i="11"/>
  <c r="E74" i="11"/>
  <c r="D74" i="11"/>
  <c r="C74" i="11"/>
  <c r="AB71" i="11"/>
  <c r="AA71" i="11"/>
  <c r="Z71" i="11"/>
  <c r="Y71" i="11"/>
  <c r="X71" i="11"/>
  <c r="W71" i="11"/>
  <c r="V71" i="11"/>
  <c r="U71" i="11"/>
  <c r="T71" i="11"/>
  <c r="S71" i="11"/>
  <c r="R71" i="11"/>
  <c r="Q71" i="11"/>
  <c r="P71" i="11"/>
  <c r="O71" i="11"/>
  <c r="N71" i="11"/>
  <c r="M71" i="11"/>
  <c r="L71" i="11"/>
  <c r="K71" i="11"/>
  <c r="AB65" i="11"/>
  <c r="AA65" i="11"/>
  <c r="Z65" i="11"/>
  <c r="Y65" i="11"/>
  <c r="X65" i="11"/>
  <c r="W65" i="11"/>
  <c r="V65" i="11"/>
  <c r="U65" i="11"/>
  <c r="T65" i="11"/>
  <c r="S65" i="11"/>
  <c r="R65" i="11"/>
  <c r="Q65" i="11"/>
  <c r="P65" i="11"/>
  <c r="O65" i="11"/>
  <c r="N65" i="11"/>
  <c r="M65" i="11"/>
  <c r="L65" i="11"/>
  <c r="K65" i="11"/>
  <c r="AB58" i="11"/>
  <c r="AA58" i="11"/>
  <c r="Z58" i="11"/>
  <c r="Y58" i="11"/>
  <c r="X58" i="11"/>
  <c r="W58" i="11"/>
  <c r="V58" i="11"/>
  <c r="U58" i="11"/>
  <c r="T58" i="11"/>
  <c r="S58" i="11"/>
  <c r="R58" i="11"/>
  <c r="Q58" i="11"/>
  <c r="P58" i="11"/>
  <c r="O58" i="11"/>
  <c r="N58" i="11"/>
  <c r="M58" i="11"/>
  <c r="L58" i="11"/>
  <c r="K58" i="11"/>
  <c r="Z55" i="11"/>
  <c r="R55" i="11"/>
  <c r="J55" i="11"/>
  <c r="AB54" i="11"/>
  <c r="T54" i="11"/>
  <c r="L54" i="11"/>
  <c r="D54" i="11"/>
  <c r="AB55" i="11"/>
  <c r="AA55" i="11"/>
  <c r="Y55" i="11"/>
  <c r="X55" i="11"/>
  <c r="W55" i="11"/>
  <c r="V55" i="11"/>
  <c r="U55" i="11"/>
  <c r="T55" i="11"/>
  <c r="S55" i="11"/>
  <c r="Q55" i="11"/>
  <c r="P55" i="11"/>
  <c r="O55" i="11"/>
  <c r="N55" i="11"/>
  <c r="L55" i="11"/>
  <c r="K55" i="11"/>
  <c r="I55" i="11"/>
  <c r="H55" i="11"/>
  <c r="G55" i="11"/>
  <c r="F55" i="11"/>
  <c r="D55" i="11"/>
  <c r="C55" i="11"/>
  <c r="AA54" i="11"/>
  <c r="Z54" i="11"/>
  <c r="Y54" i="11"/>
  <c r="X54" i="11"/>
  <c r="V54" i="11"/>
  <c r="U54" i="11"/>
  <c r="S54" i="11"/>
  <c r="R54" i="11"/>
  <c r="Q54" i="11"/>
  <c r="P54" i="11"/>
  <c r="N54" i="11"/>
  <c r="M54" i="11"/>
  <c r="K54" i="11"/>
  <c r="J54" i="11"/>
  <c r="I54" i="11"/>
  <c r="H54" i="11"/>
  <c r="F54" i="11"/>
  <c r="E54" i="11"/>
  <c r="C54" i="11"/>
  <c r="AB51" i="11"/>
  <c r="AA51" i="11"/>
  <c r="Z51" i="11"/>
  <c r="Y51" i="11"/>
  <c r="X51" i="11"/>
  <c r="W51" i="11"/>
  <c r="V51" i="11"/>
  <c r="U51" i="11"/>
  <c r="T51" i="11"/>
  <c r="S51" i="11"/>
  <c r="R51" i="11"/>
  <c r="Q51" i="11"/>
  <c r="P51" i="11"/>
  <c r="O51" i="11"/>
  <c r="N51" i="11"/>
  <c r="M51" i="11"/>
  <c r="L51" i="11"/>
  <c r="K51" i="11"/>
  <c r="J51" i="11"/>
  <c r="I51" i="11"/>
  <c r="H51" i="11"/>
  <c r="G51" i="11"/>
  <c r="F51" i="11"/>
  <c r="E51" i="11"/>
  <c r="D51" i="11"/>
  <c r="C51" i="11"/>
  <c r="AB48" i="11"/>
  <c r="AA48" i="11"/>
  <c r="Z48" i="11"/>
  <c r="Y48" i="11"/>
  <c r="X48" i="11"/>
  <c r="W48" i="11"/>
  <c r="V48" i="11"/>
  <c r="U48" i="11"/>
  <c r="T48" i="11"/>
  <c r="S48" i="11"/>
  <c r="R48" i="11"/>
  <c r="Q48" i="11"/>
  <c r="P48" i="11"/>
  <c r="O48" i="11"/>
  <c r="N48" i="11"/>
  <c r="M48" i="11"/>
  <c r="L48" i="11"/>
  <c r="K48" i="11"/>
  <c r="V44" i="11"/>
  <c r="V13" i="12" s="1"/>
  <c r="AB43" i="11"/>
  <c r="AA43" i="11"/>
  <c r="Z43" i="11"/>
  <c r="Y43" i="11"/>
  <c r="X43" i="11"/>
  <c r="X11" i="12" s="1"/>
  <c r="W43" i="11"/>
  <c r="V43" i="11"/>
  <c r="U43" i="11"/>
  <c r="T43" i="11"/>
  <c r="S43" i="11"/>
  <c r="R43" i="11"/>
  <c r="Q43" i="11"/>
  <c r="P43" i="11"/>
  <c r="P11" i="12" s="1"/>
  <c r="O43" i="11"/>
  <c r="N43" i="11"/>
  <c r="M43" i="11"/>
  <c r="L43" i="11"/>
  <c r="K43" i="11"/>
  <c r="J43" i="11"/>
  <c r="I43" i="11"/>
  <c r="H43" i="11"/>
  <c r="H11" i="12" s="1"/>
  <c r="G43" i="11"/>
  <c r="F43" i="11"/>
  <c r="E43" i="11"/>
  <c r="D43" i="11"/>
  <c r="C43" i="11"/>
  <c r="AB39" i="11"/>
  <c r="AA39" i="11"/>
  <c r="Z39" i="11"/>
  <c r="Y39" i="11"/>
  <c r="X39" i="11"/>
  <c r="W39" i="11"/>
  <c r="V39" i="11"/>
  <c r="U39" i="11"/>
  <c r="T39" i="11"/>
  <c r="S39" i="11"/>
  <c r="R39" i="11"/>
  <c r="Q39" i="11"/>
  <c r="P39" i="11"/>
  <c r="O39" i="11"/>
  <c r="N39" i="11"/>
  <c r="M39" i="11"/>
  <c r="L39" i="11"/>
  <c r="K39" i="11"/>
  <c r="J39" i="11"/>
  <c r="I39" i="11"/>
  <c r="H39" i="11"/>
  <c r="G39" i="11"/>
  <c r="F39" i="11"/>
  <c r="E39" i="11"/>
  <c r="D39" i="11"/>
  <c r="C39" i="11"/>
  <c r="AB38" i="11"/>
  <c r="AA38" i="11"/>
  <c r="Z38" i="11"/>
  <c r="Y38" i="11"/>
  <c r="X38" i="11"/>
  <c r="W38" i="11"/>
  <c r="V38" i="11"/>
  <c r="U38" i="11"/>
  <c r="T38" i="11"/>
  <c r="S38" i="11"/>
  <c r="R38" i="11"/>
  <c r="Q38" i="11"/>
  <c r="P38" i="11"/>
  <c r="O38" i="11"/>
  <c r="N38" i="11"/>
  <c r="M38" i="11"/>
  <c r="L38" i="11"/>
  <c r="K38" i="11"/>
  <c r="M35" i="11"/>
  <c r="L35" i="11"/>
  <c r="K35" i="11"/>
  <c r="J35" i="11"/>
  <c r="I35" i="11"/>
  <c r="H35" i="11"/>
  <c r="G35" i="11"/>
  <c r="F35" i="11"/>
  <c r="E35" i="11"/>
  <c r="D35" i="11"/>
  <c r="C35" i="11"/>
  <c r="AB31" i="11"/>
  <c r="AA31" i="11"/>
  <c r="Z31" i="11"/>
  <c r="Y31" i="11"/>
  <c r="X31" i="11"/>
  <c r="W31" i="11"/>
  <c r="V31" i="11"/>
  <c r="U31" i="11"/>
  <c r="T31" i="11"/>
  <c r="S31" i="11"/>
  <c r="R31" i="11"/>
  <c r="Q31" i="11"/>
  <c r="P31" i="11"/>
  <c r="O31" i="11"/>
  <c r="N31" i="11"/>
  <c r="M31" i="11"/>
  <c r="L31" i="11"/>
  <c r="K31" i="11"/>
  <c r="AB13" i="11"/>
  <c r="AB89" i="11" s="1"/>
  <c r="AA13" i="11"/>
  <c r="AA89" i="11" s="1"/>
  <c r="Z13" i="11"/>
  <c r="Z89" i="11" s="1"/>
  <c r="Y13" i="11"/>
  <c r="Y89" i="11" s="1"/>
  <c r="X13" i="11"/>
  <c r="X89" i="11" s="1"/>
  <c r="W13" i="11"/>
  <c r="W89" i="11" s="1"/>
  <c r="V13" i="11"/>
  <c r="V89" i="11" s="1"/>
  <c r="U13" i="11"/>
  <c r="U89" i="11" s="1"/>
  <c r="T13" i="11"/>
  <c r="T89" i="11" s="1"/>
  <c r="S13" i="11"/>
  <c r="S89" i="11" s="1"/>
  <c r="R13" i="11"/>
  <c r="R89" i="11" s="1"/>
  <c r="Q13" i="11"/>
  <c r="Q89" i="11" s="1"/>
  <c r="P13" i="11"/>
  <c r="P89" i="11" s="1"/>
  <c r="O13" i="11"/>
  <c r="O89" i="11" s="1"/>
  <c r="N13" i="11"/>
  <c r="N89" i="11" s="1"/>
  <c r="M13" i="11"/>
  <c r="M89" i="11" s="1"/>
  <c r="L13" i="11"/>
  <c r="L89" i="11" s="1"/>
  <c r="K13" i="11"/>
  <c r="K89" i="11" s="1"/>
  <c r="J13" i="11"/>
  <c r="J89" i="11" s="1"/>
  <c r="I13" i="11"/>
  <c r="I89" i="11" s="1"/>
  <c r="H13" i="11"/>
  <c r="H89" i="11" s="1"/>
  <c r="G13" i="11"/>
  <c r="G89" i="11" s="1"/>
  <c r="F13" i="11"/>
  <c r="F89" i="11" s="1"/>
  <c r="E13" i="11"/>
  <c r="E89" i="11" s="1"/>
  <c r="D13" i="11"/>
  <c r="D89" i="11" s="1"/>
  <c r="C13" i="11"/>
  <c r="C89" i="11" s="1"/>
  <c r="AB11" i="11"/>
  <c r="AB44" i="11" s="1"/>
  <c r="AB13" i="12" s="1"/>
  <c r="AA11" i="11"/>
  <c r="AA44" i="11" s="1"/>
  <c r="AA13" i="12" s="1"/>
  <c r="Z11" i="11"/>
  <c r="Z44" i="11" s="1"/>
  <c r="Z13" i="12" s="1"/>
  <c r="Y11" i="11"/>
  <c r="Y44" i="11" s="1"/>
  <c r="Y13" i="12" s="1"/>
  <c r="X11" i="11"/>
  <c r="X44" i="11" s="1"/>
  <c r="X13" i="12" s="1"/>
  <c r="W11" i="11"/>
  <c r="W44" i="11" s="1"/>
  <c r="W13" i="12" s="1"/>
  <c r="V11" i="11"/>
  <c r="U11" i="11"/>
  <c r="U44" i="11" s="1"/>
  <c r="U13" i="12" s="1"/>
  <c r="T11" i="11"/>
  <c r="T44" i="11" s="1"/>
  <c r="T13" i="12" s="1"/>
  <c r="S11" i="11"/>
  <c r="S44" i="11" s="1"/>
  <c r="S13" i="12" s="1"/>
  <c r="R11" i="11"/>
  <c r="R44" i="11" s="1"/>
  <c r="R13" i="12" s="1"/>
  <c r="Q11" i="11"/>
  <c r="Q44" i="11" s="1"/>
  <c r="Q13" i="12" s="1"/>
  <c r="P11" i="11"/>
  <c r="P44" i="11" s="1"/>
  <c r="P13" i="12" s="1"/>
  <c r="O11" i="11"/>
  <c r="O44" i="11" s="1"/>
  <c r="O13" i="12" s="1"/>
  <c r="N11" i="11"/>
  <c r="N44" i="11" s="1"/>
  <c r="N13" i="12" s="1"/>
  <c r="M11" i="11"/>
  <c r="M44" i="11" s="1"/>
  <c r="M13" i="12" s="1"/>
  <c r="L11" i="11"/>
  <c r="L44" i="11" s="1"/>
  <c r="L13" i="12" s="1"/>
  <c r="K11" i="11"/>
  <c r="K44" i="11" s="1"/>
  <c r="K13" i="12" s="1"/>
  <c r="J11" i="11"/>
  <c r="J44" i="11" s="1"/>
  <c r="J13" i="12" s="1"/>
  <c r="I11" i="11"/>
  <c r="I44" i="11" s="1"/>
  <c r="I13" i="12" s="1"/>
  <c r="H11" i="11"/>
  <c r="H44" i="11" s="1"/>
  <c r="H13" i="12" s="1"/>
  <c r="G11" i="11"/>
  <c r="G44" i="11" s="1"/>
  <c r="G13" i="12" s="1"/>
  <c r="F11" i="11"/>
  <c r="F44" i="11" s="1"/>
  <c r="F13" i="12" s="1"/>
  <c r="E11" i="11"/>
  <c r="E44" i="11" s="1"/>
  <c r="E13" i="12" s="1"/>
  <c r="D11" i="11"/>
  <c r="D44" i="11" s="1"/>
  <c r="D13" i="12" s="1"/>
  <c r="C11" i="11"/>
  <c r="C44" i="11" s="1"/>
  <c r="C13" i="12" s="1"/>
  <c r="AB56" i="10"/>
  <c r="AA56" i="10"/>
  <c r="Z56" i="10"/>
  <c r="Y56" i="10"/>
  <c r="X56" i="10"/>
  <c r="W56" i="10"/>
  <c r="V56" i="10"/>
  <c r="U56" i="10"/>
  <c r="T56" i="10"/>
  <c r="S56" i="10"/>
  <c r="R56" i="10"/>
  <c r="Q56" i="10"/>
  <c r="P56" i="10"/>
  <c r="O56" i="10"/>
  <c r="N56" i="10"/>
  <c r="M56" i="10"/>
  <c r="L56" i="10"/>
  <c r="K56" i="10"/>
  <c r="J56" i="10"/>
  <c r="I56" i="10"/>
  <c r="H56" i="10"/>
  <c r="G56" i="10"/>
  <c r="AB51" i="10"/>
  <c r="AA51" i="10"/>
  <c r="Z51" i="10"/>
  <c r="Y51" i="10"/>
  <c r="X51" i="10"/>
  <c r="W51" i="10"/>
  <c r="V51" i="10"/>
  <c r="U51" i="10"/>
  <c r="T51" i="10"/>
  <c r="S51" i="10"/>
  <c r="R51" i="10"/>
  <c r="Q51" i="10"/>
  <c r="P51" i="10"/>
  <c r="O51" i="10"/>
  <c r="N51" i="10"/>
  <c r="M51" i="10"/>
  <c r="L51" i="10"/>
  <c r="K51" i="10"/>
  <c r="J51" i="10"/>
  <c r="I51" i="10"/>
  <c r="H51" i="10"/>
  <c r="G51" i="10"/>
  <c r="F51" i="10"/>
  <c r="E51" i="10"/>
  <c r="D51" i="10"/>
  <c r="AB50" i="10"/>
  <c r="AA50" i="10"/>
  <c r="Z50" i="10"/>
  <c r="Y50" i="10"/>
  <c r="X50" i="10"/>
  <c r="W50" i="10"/>
  <c r="V50" i="10"/>
  <c r="U50" i="10"/>
  <c r="T50" i="10"/>
  <c r="S50" i="10"/>
  <c r="R50" i="10"/>
  <c r="Q50" i="10"/>
  <c r="P50" i="10"/>
  <c r="O50" i="10"/>
  <c r="N50" i="10"/>
  <c r="M50" i="10"/>
  <c r="L50" i="10"/>
  <c r="K50" i="10"/>
  <c r="J50" i="10"/>
  <c r="I50" i="10"/>
  <c r="H50" i="10"/>
  <c r="G50" i="10"/>
  <c r="AB46" i="10"/>
  <c r="AA46" i="10"/>
  <c r="Z46" i="10"/>
  <c r="Y46" i="10"/>
  <c r="X46" i="10"/>
  <c r="W46" i="10"/>
  <c r="V46" i="10"/>
  <c r="U46" i="10"/>
  <c r="T46" i="10"/>
  <c r="S46" i="10"/>
  <c r="R46" i="10"/>
  <c r="Q46" i="10"/>
  <c r="P46" i="10"/>
  <c r="O46" i="10"/>
  <c r="N46" i="10"/>
  <c r="M46" i="10"/>
  <c r="L46" i="10"/>
  <c r="K46" i="10"/>
  <c r="J46" i="10"/>
  <c r="I46" i="10"/>
  <c r="H46" i="10"/>
  <c r="G46" i="10"/>
  <c r="F46" i="10"/>
  <c r="E46" i="10"/>
  <c r="D46" i="10"/>
  <c r="AB43" i="10"/>
  <c r="AA43" i="10"/>
  <c r="Z43" i="10"/>
  <c r="Y43" i="10"/>
  <c r="X43" i="10"/>
  <c r="W43" i="10"/>
  <c r="V43" i="10"/>
  <c r="U43" i="10"/>
  <c r="T43" i="10"/>
  <c r="S43" i="10"/>
  <c r="R43" i="10"/>
  <c r="Q43" i="10"/>
  <c r="P43" i="10"/>
  <c r="O43" i="10"/>
  <c r="N43" i="10"/>
  <c r="M43" i="10"/>
  <c r="L43" i="10"/>
  <c r="K43" i="10"/>
  <c r="J43" i="10"/>
  <c r="I43" i="10"/>
  <c r="H43" i="10"/>
  <c r="G43" i="10"/>
  <c r="AB40" i="10"/>
  <c r="AA40" i="10"/>
  <c r="Z40" i="10"/>
  <c r="Y40" i="10"/>
  <c r="X40" i="10"/>
  <c r="W40" i="10"/>
  <c r="V40" i="10"/>
  <c r="U40" i="10"/>
  <c r="T40" i="10"/>
  <c r="S40" i="10"/>
  <c r="R40" i="10"/>
  <c r="Q40" i="10"/>
  <c r="P40" i="10"/>
  <c r="O40" i="10"/>
  <c r="N40" i="10"/>
  <c r="M40" i="10"/>
  <c r="L40" i="10"/>
  <c r="K40" i="10"/>
  <c r="J40" i="10"/>
  <c r="I40" i="10"/>
  <c r="H40" i="10"/>
  <c r="G40" i="10"/>
  <c r="F40" i="10"/>
  <c r="E40" i="10"/>
  <c r="D40" i="10"/>
  <c r="X39" i="10"/>
  <c r="P39" i="10"/>
  <c r="H39" i="10"/>
  <c r="AB38" i="10"/>
  <c r="AA38" i="10"/>
  <c r="Z38" i="10"/>
  <c r="Y38" i="10"/>
  <c r="X38" i="10"/>
  <c r="W38" i="10"/>
  <c r="V38" i="10"/>
  <c r="U38" i="10"/>
  <c r="T38" i="10"/>
  <c r="S38" i="10"/>
  <c r="R38" i="10"/>
  <c r="Q38" i="10"/>
  <c r="P38" i="10"/>
  <c r="O38" i="10"/>
  <c r="N38" i="10"/>
  <c r="M38" i="10"/>
  <c r="L38" i="10"/>
  <c r="K38" i="10"/>
  <c r="J38" i="10"/>
  <c r="I38" i="10"/>
  <c r="H38" i="10"/>
  <c r="G38" i="10"/>
  <c r="F38" i="10"/>
  <c r="E38" i="10"/>
  <c r="D38" i="10"/>
  <c r="AB37" i="10"/>
  <c r="AA37" i="10"/>
  <c r="Z37" i="10"/>
  <c r="Y37" i="10"/>
  <c r="X37" i="10"/>
  <c r="W37" i="10"/>
  <c r="V37" i="10"/>
  <c r="U37" i="10"/>
  <c r="T37" i="10"/>
  <c r="S37" i="10"/>
  <c r="R37" i="10"/>
  <c r="Q37" i="10"/>
  <c r="P37" i="10"/>
  <c r="O37" i="10"/>
  <c r="N37" i="10"/>
  <c r="M37" i="10"/>
  <c r="L37" i="10"/>
  <c r="K37" i="10"/>
  <c r="J37" i="10"/>
  <c r="I37" i="10"/>
  <c r="H37" i="10"/>
  <c r="G37" i="10"/>
  <c r="F37" i="10"/>
  <c r="E37" i="10"/>
  <c r="D37" i="10"/>
  <c r="AB33" i="10"/>
  <c r="AA33" i="10"/>
  <c r="Z33" i="10"/>
  <c r="Y33" i="10"/>
  <c r="X33" i="10"/>
  <c r="W33" i="10"/>
  <c r="V33" i="10"/>
  <c r="U33" i="10"/>
  <c r="T33" i="10"/>
  <c r="S33" i="10"/>
  <c r="R33" i="10"/>
  <c r="Q33" i="10"/>
  <c r="P33" i="10"/>
  <c r="O33" i="10"/>
  <c r="N33" i="10"/>
  <c r="M33" i="10"/>
  <c r="L33" i="10"/>
  <c r="K33" i="10"/>
  <c r="J33" i="10"/>
  <c r="I33" i="10"/>
  <c r="H33" i="10"/>
  <c r="G33" i="10"/>
  <c r="AB31" i="10"/>
  <c r="AA31" i="10"/>
  <c r="Z31" i="10"/>
  <c r="Y31" i="10"/>
  <c r="X31" i="10"/>
  <c r="W31" i="10"/>
  <c r="V31" i="10"/>
  <c r="U31" i="10"/>
  <c r="T31" i="10"/>
  <c r="S31" i="10"/>
  <c r="R31" i="10"/>
  <c r="Q31" i="10"/>
  <c r="P31" i="10"/>
  <c r="O31" i="10"/>
  <c r="N31" i="10"/>
  <c r="M31" i="10"/>
  <c r="L31" i="10"/>
  <c r="K31" i="10"/>
  <c r="J31" i="10"/>
  <c r="I31" i="10"/>
  <c r="H31" i="10"/>
  <c r="G31" i="10"/>
  <c r="F31" i="10"/>
  <c r="E31" i="10"/>
  <c r="D31" i="10"/>
  <c r="AB30" i="10"/>
  <c r="AB39" i="10" s="1"/>
  <c r="AA30" i="10"/>
  <c r="AA39" i="10" s="1"/>
  <c r="Z30" i="10"/>
  <c r="Z39" i="10" s="1"/>
  <c r="Y30" i="10"/>
  <c r="Y39" i="10" s="1"/>
  <c r="X30" i="10"/>
  <c r="W30" i="10"/>
  <c r="W39" i="10" s="1"/>
  <c r="V30" i="10"/>
  <c r="V39" i="10" s="1"/>
  <c r="U30" i="10"/>
  <c r="U39" i="10" s="1"/>
  <c r="T30" i="10"/>
  <c r="T39" i="10" s="1"/>
  <c r="S30" i="10"/>
  <c r="S39" i="10" s="1"/>
  <c r="R30" i="10"/>
  <c r="R39" i="10" s="1"/>
  <c r="Q30" i="10"/>
  <c r="Q39" i="10" s="1"/>
  <c r="P30" i="10"/>
  <c r="O30" i="10"/>
  <c r="O39" i="10" s="1"/>
  <c r="N30" i="10"/>
  <c r="N39" i="10" s="1"/>
  <c r="M30" i="10"/>
  <c r="M39" i="10" s="1"/>
  <c r="L30" i="10"/>
  <c r="L39" i="10" s="1"/>
  <c r="K30" i="10"/>
  <c r="K39" i="10" s="1"/>
  <c r="J30" i="10"/>
  <c r="J39" i="10" s="1"/>
  <c r="I30" i="10"/>
  <c r="I39" i="10" s="1"/>
  <c r="H30" i="10"/>
  <c r="G30" i="10"/>
  <c r="G39" i="10" s="1"/>
  <c r="F30" i="10"/>
  <c r="F39" i="10" s="1"/>
  <c r="E30" i="10"/>
  <c r="E39" i="10" s="1"/>
  <c r="D30" i="10"/>
  <c r="D39" i="10" s="1"/>
  <c r="AB26" i="10"/>
  <c r="AA26" i="10"/>
  <c r="Z26" i="10"/>
  <c r="Y26" i="10"/>
  <c r="X26" i="10"/>
  <c r="W26" i="10"/>
  <c r="V26" i="10"/>
  <c r="U26" i="10"/>
  <c r="T26" i="10"/>
  <c r="S26" i="10"/>
  <c r="R26" i="10"/>
  <c r="Q26" i="10"/>
  <c r="P26" i="10"/>
  <c r="O26" i="10"/>
  <c r="N26" i="10"/>
  <c r="M26" i="10"/>
  <c r="L26" i="10"/>
  <c r="K26" i="10"/>
  <c r="J26" i="10"/>
  <c r="I26" i="10"/>
  <c r="H26" i="10"/>
  <c r="G26" i="10"/>
  <c r="AB19" i="10"/>
  <c r="AA19" i="10"/>
  <c r="Z19" i="10"/>
  <c r="Y19" i="10"/>
  <c r="X19" i="10"/>
  <c r="W19" i="10"/>
  <c r="V19" i="10"/>
  <c r="U19" i="10"/>
  <c r="T19" i="10"/>
  <c r="S19" i="10"/>
  <c r="R19" i="10"/>
  <c r="Q19" i="10"/>
  <c r="P19" i="10"/>
  <c r="O19" i="10"/>
  <c r="N19" i="10"/>
  <c r="M19" i="10"/>
  <c r="L19" i="10"/>
  <c r="K19" i="10"/>
  <c r="J19" i="10"/>
  <c r="I19" i="10"/>
  <c r="H19" i="10"/>
  <c r="G19" i="10"/>
  <c r="F19" i="10"/>
  <c r="E19" i="10"/>
  <c r="D19" i="10"/>
  <c r="AB17" i="10"/>
  <c r="AA17" i="10"/>
  <c r="Z17" i="10"/>
  <c r="Y17" i="10"/>
  <c r="X17" i="10"/>
  <c r="W17" i="10"/>
  <c r="V17" i="10"/>
  <c r="U17" i="10"/>
  <c r="T17" i="10"/>
  <c r="S17" i="10"/>
  <c r="R17" i="10"/>
  <c r="Q17" i="10"/>
  <c r="P17" i="10"/>
  <c r="O17" i="10"/>
  <c r="N17" i="10"/>
  <c r="M17" i="10"/>
  <c r="L17" i="10"/>
  <c r="K17" i="10"/>
  <c r="J17" i="10"/>
  <c r="I17" i="10"/>
  <c r="H17" i="10"/>
  <c r="G17" i="10"/>
  <c r="C8" i="9"/>
  <c r="BW29" i="9"/>
  <c r="BG29" i="9"/>
  <c r="BZ28" i="9"/>
  <c r="BY28" i="9"/>
  <c r="BX28" i="9"/>
  <c r="BW28" i="9"/>
  <c r="BW28" i="5" s="1"/>
  <c r="BV28" i="9"/>
  <c r="BV28" i="5" s="1"/>
  <c r="BU28" i="9"/>
  <c r="BT28" i="9"/>
  <c r="BS28" i="9"/>
  <c r="BR28" i="9"/>
  <c r="BQ28" i="9"/>
  <c r="BP28" i="9"/>
  <c r="BO28" i="9"/>
  <c r="BO28" i="5" s="1"/>
  <c r="BN28" i="9"/>
  <c r="BN28" i="5" s="1"/>
  <c r="BM28" i="9"/>
  <c r="BL28" i="9"/>
  <c r="BK28" i="9"/>
  <c r="BJ28" i="9"/>
  <c r="BI28" i="9"/>
  <c r="BH28" i="9"/>
  <c r="BG28" i="9"/>
  <c r="BG28" i="5" s="1"/>
  <c r="BF28" i="9"/>
  <c r="BF28" i="5" s="1"/>
  <c r="BE28" i="9"/>
  <c r="BD28" i="9"/>
  <c r="BC28" i="9"/>
  <c r="BB28" i="9"/>
  <c r="BA28" i="9"/>
  <c r="AZ28" i="9"/>
  <c r="AY28" i="9"/>
  <c r="AY28" i="5" s="1"/>
  <c r="AX28" i="9"/>
  <c r="AX28" i="5" s="1"/>
  <c r="AW28" i="9"/>
  <c r="AV28" i="9"/>
  <c r="AU28" i="9"/>
  <c r="AT28" i="9"/>
  <c r="AS28" i="9"/>
  <c r="AR28" i="9"/>
  <c r="AQ28" i="9"/>
  <c r="AQ28" i="5" s="1"/>
  <c r="AP28" i="9"/>
  <c r="AP28" i="5" s="1"/>
  <c r="AO28" i="9"/>
  <c r="AN28" i="9"/>
  <c r="AM28" i="9"/>
  <c r="AL28" i="9"/>
  <c r="AK28" i="9"/>
  <c r="AJ28" i="9"/>
  <c r="AJ28" i="5" s="1"/>
  <c r="AI28" i="9"/>
  <c r="AI28" i="5" s="1"/>
  <c r="AH28" i="9"/>
  <c r="AH28" i="5" s="1"/>
  <c r="AG28" i="9"/>
  <c r="AF28" i="9"/>
  <c r="AE28" i="9"/>
  <c r="AD28" i="9"/>
  <c r="AC28" i="9"/>
  <c r="AB28" i="9"/>
  <c r="AB29" i="9" s="1"/>
  <c r="AA28" i="9"/>
  <c r="AA29" i="9" s="1"/>
  <c r="Z28" i="9"/>
  <c r="Z29" i="9" s="1"/>
  <c r="Z31" i="9" s="1"/>
  <c r="Y28" i="9"/>
  <c r="Y29" i="9" s="1"/>
  <c r="X28" i="9"/>
  <c r="X29" i="9" s="1"/>
  <c r="W28" i="9"/>
  <c r="W29" i="9" s="1"/>
  <c r="V28" i="9"/>
  <c r="V29" i="9" s="1"/>
  <c r="U28" i="9"/>
  <c r="U29" i="9" s="1"/>
  <c r="T28" i="9"/>
  <c r="T29" i="9" s="1"/>
  <c r="S28" i="9"/>
  <c r="S29" i="9" s="1"/>
  <c r="R28" i="9"/>
  <c r="R29" i="9" s="1"/>
  <c r="R31" i="9" s="1"/>
  <c r="Q28" i="9"/>
  <c r="Q29" i="9" s="1"/>
  <c r="P28" i="9"/>
  <c r="P29" i="9" s="1"/>
  <c r="O28" i="9"/>
  <c r="O29" i="9" s="1"/>
  <c r="N28" i="9"/>
  <c r="N29" i="9" s="1"/>
  <c r="M28" i="9"/>
  <c r="M29" i="9" s="1"/>
  <c r="L28" i="9"/>
  <c r="L29" i="9" s="1"/>
  <c r="K28" i="9"/>
  <c r="K29" i="9" s="1"/>
  <c r="J28" i="9"/>
  <c r="J29" i="9" s="1"/>
  <c r="J31" i="9" s="1"/>
  <c r="I28" i="9"/>
  <c r="I29" i="9" s="1"/>
  <c r="H28" i="9"/>
  <c r="H29" i="9" s="1"/>
  <c r="G28" i="9"/>
  <c r="G29" i="9" s="1"/>
  <c r="F28" i="9"/>
  <c r="F29" i="9" s="1"/>
  <c r="E28" i="9"/>
  <c r="E29" i="9" s="1"/>
  <c r="D28" i="9"/>
  <c r="D29" i="9" s="1"/>
  <c r="C28" i="9"/>
  <c r="C29" i="9" s="1"/>
  <c r="C31" i="9" s="1"/>
  <c r="BZ27" i="9"/>
  <c r="BZ27" i="5" s="1"/>
  <c r="BY27" i="9"/>
  <c r="BY27" i="5" s="1"/>
  <c r="BX27" i="9"/>
  <c r="BX27" i="5" s="1"/>
  <c r="BW27" i="9"/>
  <c r="BW27" i="5" s="1"/>
  <c r="BV27" i="9"/>
  <c r="BV27" i="5" s="1"/>
  <c r="BU27" i="9"/>
  <c r="BU27" i="5" s="1"/>
  <c r="BT27" i="9"/>
  <c r="BT27" i="5" s="1"/>
  <c r="BS27" i="9"/>
  <c r="BS27" i="5" s="1"/>
  <c r="BR27" i="9"/>
  <c r="BR27" i="5" s="1"/>
  <c r="BQ27" i="9"/>
  <c r="BQ27" i="5" s="1"/>
  <c r="BP27" i="9"/>
  <c r="BP27" i="5" s="1"/>
  <c r="BO27" i="9"/>
  <c r="BO27" i="5" s="1"/>
  <c r="BN27" i="9"/>
  <c r="BN27" i="5" s="1"/>
  <c r="BM27" i="9"/>
  <c r="BM27" i="5" s="1"/>
  <c r="BL27" i="9"/>
  <c r="BL27" i="5" s="1"/>
  <c r="BK27" i="9"/>
  <c r="BK27" i="5" s="1"/>
  <c r="BJ27" i="9"/>
  <c r="BJ27" i="5" s="1"/>
  <c r="BI27" i="9"/>
  <c r="BI27" i="5" s="1"/>
  <c r="BH27" i="9"/>
  <c r="BH27" i="5" s="1"/>
  <c r="BG27" i="9"/>
  <c r="BG27" i="5" s="1"/>
  <c r="BF27" i="9"/>
  <c r="BF27" i="5" s="1"/>
  <c r="BE27" i="9"/>
  <c r="BE27" i="5" s="1"/>
  <c r="BD27" i="9"/>
  <c r="BD27" i="5" s="1"/>
  <c r="BC27" i="9"/>
  <c r="BC27" i="5" s="1"/>
  <c r="BB27" i="9"/>
  <c r="BB27" i="5" s="1"/>
  <c r="BA27" i="9"/>
  <c r="BA27" i="5" s="1"/>
  <c r="AZ27" i="9"/>
  <c r="AZ27" i="5" s="1"/>
  <c r="AY27" i="9"/>
  <c r="AY27" i="5" s="1"/>
  <c r="AX27" i="9"/>
  <c r="AX27" i="5" s="1"/>
  <c r="AW27" i="9"/>
  <c r="AW27" i="5" s="1"/>
  <c r="AV27" i="9"/>
  <c r="AV27" i="5" s="1"/>
  <c r="AU27" i="9"/>
  <c r="AU27" i="5" s="1"/>
  <c r="AT27" i="9"/>
  <c r="AT27" i="5" s="1"/>
  <c r="AS27" i="9"/>
  <c r="AS27" i="5" s="1"/>
  <c r="AR27" i="9"/>
  <c r="AR27" i="5" s="1"/>
  <c r="AQ27" i="9"/>
  <c r="AQ27" i="5" s="1"/>
  <c r="AP27" i="9"/>
  <c r="AP27" i="5" s="1"/>
  <c r="AO27" i="9"/>
  <c r="AO27" i="5" s="1"/>
  <c r="AN27" i="9"/>
  <c r="AN27" i="5" s="1"/>
  <c r="AM27" i="9"/>
  <c r="AM27" i="5" s="1"/>
  <c r="AL27" i="9"/>
  <c r="AL27" i="5" s="1"/>
  <c r="AK27" i="9"/>
  <c r="AK27" i="5" s="1"/>
  <c r="AJ27" i="9"/>
  <c r="AJ27" i="5" s="1"/>
  <c r="AI27" i="9"/>
  <c r="AI27" i="5" s="1"/>
  <c r="AH27" i="9"/>
  <c r="AH27" i="5" s="1"/>
  <c r="AG27" i="9"/>
  <c r="AG27" i="5" s="1"/>
  <c r="AF27" i="9"/>
  <c r="AF27" i="5" s="1"/>
  <c r="AE27" i="9"/>
  <c r="AE27" i="5" s="1"/>
  <c r="AD27" i="9"/>
  <c r="AD27" i="5" s="1"/>
  <c r="AC27" i="9"/>
  <c r="AC27" i="5" s="1"/>
  <c r="AB27" i="9"/>
  <c r="AB27" i="5" s="1"/>
  <c r="AA27" i="9"/>
  <c r="AA27" i="5" s="1"/>
  <c r="Z27" i="9"/>
  <c r="Z27" i="5" s="1"/>
  <c r="Y27" i="9"/>
  <c r="Y27" i="5" s="1"/>
  <c r="X27" i="9"/>
  <c r="W27" i="9"/>
  <c r="V27" i="9"/>
  <c r="V27" i="5" s="1"/>
  <c r="U27" i="9"/>
  <c r="U27" i="5" s="1"/>
  <c r="T27" i="9"/>
  <c r="T27" i="5" s="1"/>
  <c r="S27" i="9"/>
  <c r="R27" i="9"/>
  <c r="R27" i="5" s="1"/>
  <c r="Q27" i="9"/>
  <c r="Q27" i="5" s="1"/>
  <c r="P27" i="9"/>
  <c r="O27" i="9"/>
  <c r="N27" i="9"/>
  <c r="N27" i="5" s="1"/>
  <c r="M27" i="9"/>
  <c r="M27" i="5" s="1"/>
  <c r="L27" i="9"/>
  <c r="L27" i="5" s="1"/>
  <c r="K27" i="9"/>
  <c r="J27" i="9"/>
  <c r="J27" i="5" s="1"/>
  <c r="I27" i="9"/>
  <c r="I27" i="5" s="1"/>
  <c r="H27" i="9"/>
  <c r="G27" i="9"/>
  <c r="F27" i="9"/>
  <c r="F27" i="5" s="1"/>
  <c r="E27" i="9"/>
  <c r="E27" i="5" s="1"/>
  <c r="D27" i="9"/>
  <c r="D27" i="5" s="1"/>
  <c r="C27" i="9"/>
  <c r="BZ26" i="9"/>
  <c r="BZ26" i="5" s="1"/>
  <c r="BY26" i="9"/>
  <c r="BY26" i="5" s="1"/>
  <c r="BX26" i="9"/>
  <c r="BX26" i="5" s="1"/>
  <c r="BW26" i="9"/>
  <c r="BW26" i="5" s="1"/>
  <c r="BV26" i="9"/>
  <c r="BV26" i="5" s="1"/>
  <c r="BU26" i="9"/>
  <c r="BU26" i="5" s="1"/>
  <c r="BT26" i="9"/>
  <c r="BT26" i="5" s="1"/>
  <c r="BS26" i="9"/>
  <c r="BS26" i="5" s="1"/>
  <c r="BR26" i="9"/>
  <c r="BR26" i="5" s="1"/>
  <c r="BQ26" i="9"/>
  <c r="BQ26" i="5" s="1"/>
  <c r="BP26" i="9"/>
  <c r="BP26" i="5" s="1"/>
  <c r="BO26" i="9"/>
  <c r="BO26" i="5" s="1"/>
  <c r="BN26" i="9"/>
  <c r="BN26" i="5" s="1"/>
  <c r="BM26" i="9"/>
  <c r="BM26" i="5" s="1"/>
  <c r="BL26" i="9"/>
  <c r="BL26" i="5" s="1"/>
  <c r="BK26" i="9"/>
  <c r="BK26" i="5" s="1"/>
  <c r="BJ26" i="9"/>
  <c r="BJ26" i="5" s="1"/>
  <c r="BI26" i="9"/>
  <c r="BI26" i="5" s="1"/>
  <c r="BH26" i="9"/>
  <c r="BH26" i="5" s="1"/>
  <c r="BG26" i="9"/>
  <c r="BG26" i="5" s="1"/>
  <c r="BF26" i="9"/>
  <c r="BF26" i="5" s="1"/>
  <c r="BE26" i="9"/>
  <c r="BE26" i="5" s="1"/>
  <c r="BD26" i="9"/>
  <c r="BD26" i="5" s="1"/>
  <c r="BC26" i="9"/>
  <c r="BC26" i="5" s="1"/>
  <c r="BB26" i="9"/>
  <c r="BB26" i="5" s="1"/>
  <c r="BA26" i="9"/>
  <c r="BA26" i="5" s="1"/>
  <c r="AZ26" i="9"/>
  <c r="AZ26" i="5" s="1"/>
  <c r="AY26" i="9"/>
  <c r="AY26" i="5" s="1"/>
  <c r="AX26" i="9"/>
  <c r="AX26" i="5" s="1"/>
  <c r="AW26" i="9"/>
  <c r="AW26" i="5" s="1"/>
  <c r="AV26" i="9"/>
  <c r="AV26" i="5" s="1"/>
  <c r="AU26" i="9"/>
  <c r="AU26" i="5" s="1"/>
  <c r="AT26" i="9"/>
  <c r="AT26" i="5" s="1"/>
  <c r="AS26" i="9"/>
  <c r="AS26" i="5" s="1"/>
  <c r="AR26" i="9"/>
  <c r="AR26" i="5" s="1"/>
  <c r="AQ26" i="9"/>
  <c r="AQ26" i="5" s="1"/>
  <c r="AP26" i="9"/>
  <c r="AP26" i="5" s="1"/>
  <c r="AO26" i="9"/>
  <c r="AO26" i="5" s="1"/>
  <c r="AN26" i="9"/>
  <c r="AN26" i="5" s="1"/>
  <c r="AM26" i="9"/>
  <c r="AM26" i="5" s="1"/>
  <c r="AL26" i="9"/>
  <c r="AL26" i="5" s="1"/>
  <c r="AK26" i="9"/>
  <c r="AK26" i="5" s="1"/>
  <c r="AJ26" i="9"/>
  <c r="AJ26" i="5" s="1"/>
  <c r="AI26" i="9"/>
  <c r="AI26" i="5" s="1"/>
  <c r="AH26" i="9"/>
  <c r="AH26" i="5" s="1"/>
  <c r="AG26" i="9"/>
  <c r="AG26" i="5" s="1"/>
  <c r="AF26" i="9"/>
  <c r="AF26" i="5" s="1"/>
  <c r="AE26" i="9"/>
  <c r="AE26" i="5" s="1"/>
  <c r="AD26" i="9"/>
  <c r="AD26" i="5" s="1"/>
  <c r="AC26" i="9"/>
  <c r="AC26" i="5" s="1"/>
  <c r="AB26" i="9"/>
  <c r="AA26" i="9"/>
  <c r="Z26" i="9"/>
  <c r="Y26" i="9"/>
  <c r="X26" i="9"/>
  <c r="W26" i="9"/>
  <c r="V26" i="9"/>
  <c r="U26" i="9"/>
  <c r="T26" i="9"/>
  <c r="S26" i="9"/>
  <c r="R26" i="9"/>
  <c r="Q26" i="9"/>
  <c r="P26" i="9"/>
  <c r="O26" i="9"/>
  <c r="N26" i="9"/>
  <c r="M26" i="9"/>
  <c r="L26" i="9"/>
  <c r="K26" i="9"/>
  <c r="J26" i="9"/>
  <c r="I26" i="9"/>
  <c r="H26" i="9"/>
  <c r="G26" i="9"/>
  <c r="F26" i="9"/>
  <c r="E26" i="9"/>
  <c r="D26" i="9"/>
  <c r="C26" i="9"/>
  <c r="BZ25" i="9"/>
  <c r="BZ25" i="5" s="1"/>
  <c r="BY25" i="9"/>
  <c r="BY25" i="5" s="1"/>
  <c r="BX25" i="9"/>
  <c r="BX25" i="5" s="1"/>
  <c r="BW25" i="9"/>
  <c r="BW25" i="5" s="1"/>
  <c r="BV25" i="9"/>
  <c r="BV25" i="5" s="1"/>
  <c r="BU25" i="9"/>
  <c r="BU25" i="5" s="1"/>
  <c r="BT25" i="9"/>
  <c r="BT25" i="5" s="1"/>
  <c r="BS25" i="9"/>
  <c r="BS25" i="5" s="1"/>
  <c r="BR25" i="9"/>
  <c r="BR25" i="5" s="1"/>
  <c r="BQ25" i="9"/>
  <c r="BQ25" i="5" s="1"/>
  <c r="BP25" i="9"/>
  <c r="BP25" i="5" s="1"/>
  <c r="BO25" i="9"/>
  <c r="BO25" i="5" s="1"/>
  <c r="BN25" i="9"/>
  <c r="BN25" i="5" s="1"/>
  <c r="BM25" i="9"/>
  <c r="BM25" i="5" s="1"/>
  <c r="BL25" i="9"/>
  <c r="BL25" i="5" s="1"/>
  <c r="BK25" i="9"/>
  <c r="BK25" i="5" s="1"/>
  <c r="BJ25" i="9"/>
  <c r="BJ25" i="5" s="1"/>
  <c r="BI25" i="9"/>
  <c r="BI25" i="5" s="1"/>
  <c r="BH25" i="9"/>
  <c r="BH25" i="5" s="1"/>
  <c r="BG25" i="9"/>
  <c r="BG25" i="5" s="1"/>
  <c r="BF25" i="9"/>
  <c r="BF25" i="5" s="1"/>
  <c r="BE25" i="9"/>
  <c r="BE25" i="5" s="1"/>
  <c r="BD25" i="9"/>
  <c r="BD25" i="5" s="1"/>
  <c r="BC25" i="9"/>
  <c r="BC25" i="5" s="1"/>
  <c r="BB25" i="9"/>
  <c r="BB25" i="5" s="1"/>
  <c r="BA25" i="9"/>
  <c r="BA25" i="5" s="1"/>
  <c r="AZ25" i="9"/>
  <c r="AZ25" i="5" s="1"/>
  <c r="AY25" i="9"/>
  <c r="AY25" i="5" s="1"/>
  <c r="AX25" i="9"/>
  <c r="AX25" i="5" s="1"/>
  <c r="AW25" i="9"/>
  <c r="AW25" i="5" s="1"/>
  <c r="AV25" i="9"/>
  <c r="AV25" i="5" s="1"/>
  <c r="AU25" i="9"/>
  <c r="AU25" i="5" s="1"/>
  <c r="AT25" i="9"/>
  <c r="AT25" i="5" s="1"/>
  <c r="AS25" i="9"/>
  <c r="AS25" i="5" s="1"/>
  <c r="AR25" i="9"/>
  <c r="AR25" i="5" s="1"/>
  <c r="AQ25" i="9"/>
  <c r="AQ25" i="5" s="1"/>
  <c r="AP25" i="9"/>
  <c r="AP25" i="5" s="1"/>
  <c r="AO25" i="9"/>
  <c r="AO25" i="5" s="1"/>
  <c r="AN25" i="9"/>
  <c r="AN25" i="5" s="1"/>
  <c r="AM25" i="9"/>
  <c r="AM25" i="5" s="1"/>
  <c r="AL25" i="9"/>
  <c r="AL25" i="5" s="1"/>
  <c r="AK25" i="9"/>
  <c r="AK25" i="5" s="1"/>
  <c r="AJ25" i="9"/>
  <c r="AJ25" i="5" s="1"/>
  <c r="AI25" i="9"/>
  <c r="AI25" i="5" s="1"/>
  <c r="AH25" i="9"/>
  <c r="AH25" i="5" s="1"/>
  <c r="AG25" i="9"/>
  <c r="AG25" i="5" s="1"/>
  <c r="AF25" i="9"/>
  <c r="AF25" i="5" s="1"/>
  <c r="AE25" i="9"/>
  <c r="AE25" i="5" s="1"/>
  <c r="AD25" i="9"/>
  <c r="AD25" i="5" s="1"/>
  <c r="AC25" i="9"/>
  <c r="AC25" i="5" s="1"/>
  <c r="AB25" i="9"/>
  <c r="AB25" i="5" s="1"/>
  <c r="AA25" i="9"/>
  <c r="AA25" i="5" s="1"/>
  <c r="Z25" i="9"/>
  <c r="Y25" i="9"/>
  <c r="Y25" i="5" s="1"/>
  <c r="X25" i="9"/>
  <c r="X25" i="5" s="1"/>
  <c r="W25" i="9"/>
  <c r="W25" i="5" s="1"/>
  <c r="V25" i="9"/>
  <c r="V25" i="5" s="1"/>
  <c r="U25" i="9"/>
  <c r="T25" i="9"/>
  <c r="T25" i="5" s="1"/>
  <c r="S25" i="9"/>
  <c r="S25" i="5" s="1"/>
  <c r="R25" i="9"/>
  <c r="Q25" i="9"/>
  <c r="P25" i="9"/>
  <c r="P25" i="5" s="1"/>
  <c r="O25" i="9"/>
  <c r="O25" i="5" s="1"/>
  <c r="N25" i="9"/>
  <c r="N25" i="5" s="1"/>
  <c r="M25" i="9"/>
  <c r="L25" i="9"/>
  <c r="L25" i="5" s="1"/>
  <c r="K25" i="9"/>
  <c r="K25" i="5" s="1"/>
  <c r="J25" i="9"/>
  <c r="I25" i="9"/>
  <c r="H25" i="9"/>
  <c r="H25" i="5" s="1"/>
  <c r="G25" i="9"/>
  <c r="G25" i="5" s="1"/>
  <c r="F25" i="9"/>
  <c r="F25" i="5" s="1"/>
  <c r="E25" i="9"/>
  <c r="D25" i="9"/>
  <c r="D25" i="5" s="1"/>
  <c r="C25" i="9"/>
  <c r="C25" i="5" s="1"/>
  <c r="BZ22" i="9"/>
  <c r="BZ22" i="5" s="1"/>
  <c r="BY22" i="9"/>
  <c r="BY22" i="5" s="1"/>
  <c r="BX22" i="9"/>
  <c r="BX22" i="5" s="1"/>
  <c r="BW22" i="9"/>
  <c r="BW22" i="5" s="1"/>
  <c r="BV22" i="9"/>
  <c r="BV22" i="5" s="1"/>
  <c r="BU22" i="9"/>
  <c r="BU22" i="5" s="1"/>
  <c r="BT22" i="9"/>
  <c r="BT22" i="5" s="1"/>
  <c r="BS22" i="9"/>
  <c r="BS22" i="5" s="1"/>
  <c r="BR22" i="9"/>
  <c r="BR22" i="5" s="1"/>
  <c r="BQ22" i="9"/>
  <c r="BQ22" i="5" s="1"/>
  <c r="BP22" i="9"/>
  <c r="BP22" i="5" s="1"/>
  <c r="BO22" i="9"/>
  <c r="BO22" i="5" s="1"/>
  <c r="BN22" i="9"/>
  <c r="BN22" i="5" s="1"/>
  <c r="BM22" i="9"/>
  <c r="BM22" i="5" s="1"/>
  <c r="BL22" i="9"/>
  <c r="BL22" i="5" s="1"/>
  <c r="BK22" i="9"/>
  <c r="BK22" i="5" s="1"/>
  <c r="BJ22" i="9"/>
  <c r="BJ22" i="5" s="1"/>
  <c r="BI22" i="9"/>
  <c r="BI22" i="5" s="1"/>
  <c r="BH22" i="9"/>
  <c r="BH22" i="5" s="1"/>
  <c r="BG22" i="9"/>
  <c r="BG22" i="5" s="1"/>
  <c r="BF22" i="9"/>
  <c r="BF22" i="5" s="1"/>
  <c r="BE22" i="9"/>
  <c r="BE22" i="5" s="1"/>
  <c r="BD22" i="9"/>
  <c r="BD22" i="5" s="1"/>
  <c r="BC22" i="9"/>
  <c r="BC22" i="5" s="1"/>
  <c r="BB22" i="9"/>
  <c r="BB22" i="5" s="1"/>
  <c r="BA22" i="9"/>
  <c r="BA22" i="5" s="1"/>
  <c r="AZ22" i="9"/>
  <c r="AZ22" i="5" s="1"/>
  <c r="AY22" i="9"/>
  <c r="AY22" i="5" s="1"/>
  <c r="AX22" i="9"/>
  <c r="AX22" i="5" s="1"/>
  <c r="AW22" i="9"/>
  <c r="AW22" i="5" s="1"/>
  <c r="AV22" i="9"/>
  <c r="AV22" i="5" s="1"/>
  <c r="AU22" i="9"/>
  <c r="AU22" i="5" s="1"/>
  <c r="AT22" i="9"/>
  <c r="AT22" i="5" s="1"/>
  <c r="AS22" i="9"/>
  <c r="AS22" i="5" s="1"/>
  <c r="AR22" i="9"/>
  <c r="AR22" i="5" s="1"/>
  <c r="AQ22" i="9"/>
  <c r="AQ22" i="5" s="1"/>
  <c r="AP22" i="9"/>
  <c r="AP22" i="5" s="1"/>
  <c r="AO22" i="9"/>
  <c r="AO22" i="5" s="1"/>
  <c r="AN22" i="9"/>
  <c r="AN22" i="5" s="1"/>
  <c r="AM22" i="9"/>
  <c r="AM22" i="5" s="1"/>
  <c r="AL22" i="9"/>
  <c r="AL22" i="5" s="1"/>
  <c r="AK22" i="9"/>
  <c r="AK22" i="5" s="1"/>
  <c r="AJ22" i="9"/>
  <c r="AJ22" i="5" s="1"/>
  <c r="AI22" i="9"/>
  <c r="AI22" i="5" s="1"/>
  <c r="AH22" i="9"/>
  <c r="AH22" i="5" s="1"/>
  <c r="AG22" i="9"/>
  <c r="AG22" i="5" s="1"/>
  <c r="AF22" i="9"/>
  <c r="AF22" i="5" s="1"/>
  <c r="AE22" i="9"/>
  <c r="AE22" i="5" s="1"/>
  <c r="AD22" i="9"/>
  <c r="AD22" i="5" s="1"/>
  <c r="AC22" i="9"/>
  <c r="AC22" i="5" s="1"/>
  <c r="AB22" i="9"/>
  <c r="AA22" i="9"/>
  <c r="Z22" i="9"/>
  <c r="Z22" i="5" s="1"/>
  <c r="Y22" i="9"/>
  <c r="Y22" i="5" s="1"/>
  <c r="X22" i="9"/>
  <c r="X22" i="5" s="1"/>
  <c r="W22" i="9"/>
  <c r="V22" i="9"/>
  <c r="V22" i="5" s="1"/>
  <c r="U22" i="9"/>
  <c r="U22" i="5" s="1"/>
  <c r="T22" i="9"/>
  <c r="S22" i="9"/>
  <c r="R22" i="9"/>
  <c r="R22" i="5" s="1"/>
  <c r="Q22" i="9"/>
  <c r="Q22" i="5" s="1"/>
  <c r="P22" i="9"/>
  <c r="P22" i="5" s="1"/>
  <c r="O22" i="9"/>
  <c r="N22" i="9"/>
  <c r="N22" i="5" s="1"/>
  <c r="M22" i="9"/>
  <c r="M22" i="5" s="1"/>
  <c r="L22" i="9"/>
  <c r="K22" i="9"/>
  <c r="K22" i="5" s="1"/>
  <c r="J22" i="9"/>
  <c r="J22" i="5" s="1"/>
  <c r="I22" i="9"/>
  <c r="I22" i="5" s="1"/>
  <c r="H22" i="9"/>
  <c r="H22" i="5" s="1"/>
  <c r="G22" i="9"/>
  <c r="G22" i="5" s="1"/>
  <c r="F22" i="9"/>
  <c r="F22" i="5" s="1"/>
  <c r="E22" i="9"/>
  <c r="E22" i="5" s="1"/>
  <c r="D22" i="9"/>
  <c r="C22" i="9"/>
  <c r="BZ21" i="9"/>
  <c r="BZ21" i="5" s="1"/>
  <c r="BY21" i="9"/>
  <c r="BY21" i="5" s="1"/>
  <c r="BX21" i="9"/>
  <c r="BX21" i="5" s="1"/>
  <c r="BW21" i="9"/>
  <c r="BW21" i="5" s="1"/>
  <c r="BV21" i="9"/>
  <c r="BV21" i="5" s="1"/>
  <c r="BU21" i="9"/>
  <c r="BU21" i="5" s="1"/>
  <c r="BT21" i="9"/>
  <c r="BT21" i="5" s="1"/>
  <c r="BS21" i="9"/>
  <c r="BS21" i="5" s="1"/>
  <c r="BR21" i="9"/>
  <c r="BR21" i="5" s="1"/>
  <c r="BQ21" i="9"/>
  <c r="BQ21" i="5" s="1"/>
  <c r="BP21" i="9"/>
  <c r="BP21" i="5" s="1"/>
  <c r="BO21" i="9"/>
  <c r="BO21" i="5" s="1"/>
  <c r="BN21" i="9"/>
  <c r="BN21" i="5" s="1"/>
  <c r="BM21" i="9"/>
  <c r="BM21" i="5" s="1"/>
  <c r="BL21" i="9"/>
  <c r="BL21" i="5" s="1"/>
  <c r="BK21" i="9"/>
  <c r="BK21" i="5" s="1"/>
  <c r="BJ21" i="9"/>
  <c r="BJ21" i="5" s="1"/>
  <c r="BI21" i="9"/>
  <c r="BI21" i="5" s="1"/>
  <c r="BH21" i="9"/>
  <c r="BH21" i="5" s="1"/>
  <c r="BG21" i="9"/>
  <c r="BG21" i="5" s="1"/>
  <c r="BF21" i="9"/>
  <c r="BF21" i="5" s="1"/>
  <c r="BE21" i="9"/>
  <c r="BE21" i="5" s="1"/>
  <c r="BD21" i="9"/>
  <c r="BD21" i="5" s="1"/>
  <c r="BC21" i="9"/>
  <c r="BC21" i="5" s="1"/>
  <c r="BB21" i="9"/>
  <c r="BB21" i="5" s="1"/>
  <c r="BA21" i="9"/>
  <c r="BA21" i="5" s="1"/>
  <c r="AZ21" i="9"/>
  <c r="AZ21" i="5" s="1"/>
  <c r="AY21" i="9"/>
  <c r="AY21" i="5" s="1"/>
  <c r="AX21" i="9"/>
  <c r="AX21" i="5" s="1"/>
  <c r="AW21" i="9"/>
  <c r="AW21" i="5" s="1"/>
  <c r="AV21" i="9"/>
  <c r="AV21" i="5" s="1"/>
  <c r="AU21" i="9"/>
  <c r="AU21" i="5" s="1"/>
  <c r="AT21" i="9"/>
  <c r="AT21" i="5" s="1"/>
  <c r="AS21" i="9"/>
  <c r="AS21" i="5" s="1"/>
  <c r="AR21" i="9"/>
  <c r="AR21" i="5" s="1"/>
  <c r="AQ21" i="9"/>
  <c r="AQ21" i="5" s="1"/>
  <c r="AP21" i="9"/>
  <c r="AP21" i="5" s="1"/>
  <c r="AO21" i="9"/>
  <c r="AO21" i="5" s="1"/>
  <c r="AN21" i="9"/>
  <c r="AN21" i="5" s="1"/>
  <c r="AM21" i="9"/>
  <c r="AM21" i="5" s="1"/>
  <c r="AL21" i="9"/>
  <c r="AL21" i="5" s="1"/>
  <c r="AK21" i="9"/>
  <c r="AK21" i="5" s="1"/>
  <c r="AJ21" i="9"/>
  <c r="AJ21" i="5" s="1"/>
  <c r="AI21" i="9"/>
  <c r="AI21" i="5" s="1"/>
  <c r="AH21" i="9"/>
  <c r="AH21" i="5" s="1"/>
  <c r="AG21" i="9"/>
  <c r="AG21" i="5" s="1"/>
  <c r="AF21" i="9"/>
  <c r="AF21" i="5" s="1"/>
  <c r="AE21" i="9"/>
  <c r="AE21" i="5" s="1"/>
  <c r="AD21" i="9"/>
  <c r="AD21" i="5" s="1"/>
  <c r="AC21" i="9"/>
  <c r="AC21" i="5" s="1"/>
  <c r="AB21" i="9"/>
  <c r="AB21" i="5" s="1"/>
  <c r="AA21" i="9"/>
  <c r="AA21" i="5" s="1"/>
  <c r="Z21" i="9"/>
  <c r="Z21" i="5" s="1"/>
  <c r="Y21" i="9"/>
  <c r="X21" i="9"/>
  <c r="X21" i="5" s="1"/>
  <c r="W21" i="9"/>
  <c r="W21" i="5" s="1"/>
  <c r="V21" i="9"/>
  <c r="U21" i="9"/>
  <c r="T21" i="9"/>
  <c r="T21" i="5" s="1"/>
  <c r="S21" i="9"/>
  <c r="S21" i="5" s="1"/>
  <c r="R21" i="9"/>
  <c r="R21" i="5" s="1"/>
  <c r="Q21" i="9"/>
  <c r="P21" i="9"/>
  <c r="P21" i="5" s="1"/>
  <c r="O21" i="9"/>
  <c r="O21" i="5" s="1"/>
  <c r="N21" i="9"/>
  <c r="M21" i="9"/>
  <c r="L21" i="9"/>
  <c r="L21" i="5" s="1"/>
  <c r="K21" i="9"/>
  <c r="K21" i="5" s="1"/>
  <c r="J21" i="9"/>
  <c r="J21" i="5" s="1"/>
  <c r="I21" i="9"/>
  <c r="H21" i="9"/>
  <c r="H21" i="5" s="1"/>
  <c r="G21" i="9"/>
  <c r="G21" i="5" s="1"/>
  <c r="F21" i="9"/>
  <c r="E21" i="9"/>
  <c r="D21" i="9"/>
  <c r="D21" i="5" s="1"/>
  <c r="C21" i="9"/>
  <c r="C21" i="5" s="1"/>
  <c r="BZ19" i="9"/>
  <c r="BZ19" i="5" s="1"/>
  <c r="BY19" i="9"/>
  <c r="BY19" i="5" s="1"/>
  <c r="BX19" i="9"/>
  <c r="BX19" i="5" s="1"/>
  <c r="BW19" i="9"/>
  <c r="BW19" i="5" s="1"/>
  <c r="BV19" i="9"/>
  <c r="BV19" i="5" s="1"/>
  <c r="BU19" i="9"/>
  <c r="BU19" i="5" s="1"/>
  <c r="BT19" i="9"/>
  <c r="BT19" i="5" s="1"/>
  <c r="BS19" i="9"/>
  <c r="BS19" i="5" s="1"/>
  <c r="BR19" i="9"/>
  <c r="BR19" i="5" s="1"/>
  <c r="BQ19" i="9"/>
  <c r="BQ19" i="5" s="1"/>
  <c r="BP19" i="9"/>
  <c r="BP19" i="5" s="1"/>
  <c r="BO19" i="9"/>
  <c r="BO19" i="5" s="1"/>
  <c r="BN19" i="9"/>
  <c r="BN19" i="5" s="1"/>
  <c r="BM19" i="9"/>
  <c r="BM19" i="5" s="1"/>
  <c r="BL19" i="9"/>
  <c r="BL19" i="5" s="1"/>
  <c r="BK19" i="9"/>
  <c r="BK19" i="5" s="1"/>
  <c r="BJ19" i="9"/>
  <c r="BJ19" i="5" s="1"/>
  <c r="BI19" i="9"/>
  <c r="BI19" i="5" s="1"/>
  <c r="BH19" i="9"/>
  <c r="BH19" i="5" s="1"/>
  <c r="BG19" i="9"/>
  <c r="BG19" i="5" s="1"/>
  <c r="BF19" i="9"/>
  <c r="BF19" i="5" s="1"/>
  <c r="BE19" i="9"/>
  <c r="BE19" i="5" s="1"/>
  <c r="BD19" i="9"/>
  <c r="BD19" i="5" s="1"/>
  <c r="BC19" i="9"/>
  <c r="BC19" i="5" s="1"/>
  <c r="BB19" i="9"/>
  <c r="BB19" i="5" s="1"/>
  <c r="BA19" i="9"/>
  <c r="BA19" i="5" s="1"/>
  <c r="AZ19" i="9"/>
  <c r="AZ19" i="5" s="1"/>
  <c r="AY19" i="9"/>
  <c r="AY19" i="5" s="1"/>
  <c r="AX19" i="9"/>
  <c r="AX19" i="5" s="1"/>
  <c r="AW19" i="9"/>
  <c r="AW19" i="5" s="1"/>
  <c r="AV19" i="9"/>
  <c r="AV19" i="5" s="1"/>
  <c r="AU19" i="9"/>
  <c r="AU19" i="5" s="1"/>
  <c r="AT19" i="9"/>
  <c r="AT19" i="5" s="1"/>
  <c r="AS19" i="9"/>
  <c r="AS19" i="5" s="1"/>
  <c r="AR19" i="9"/>
  <c r="AR19" i="5" s="1"/>
  <c r="AQ19" i="9"/>
  <c r="AQ19" i="5" s="1"/>
  <c r="AP19" i="9"/>
  <c r="AP19" i="5" s="1"/>
  <c r="AO19" i="9"/>
  <c r="AO19" i="5" s="1"/>
  <c r="AN19" i="9"/>
  <c r="AN19" i="5" s="1"/>
  <c r="AM19" i="9"/>
  <c r="AM19" i="5" s="1"/>
  <c r="AL19" i="9"/>
  <c r="AL19" i="5" s="1"/>
  <c r="AK19" i="9"/>
  <c r="AK19" i="5" s="1"/>
  <c r="AJ19" i="9"/>
  <c r="AJ19" i="5" s="1"/>
  <c r="AI19" i="9"/>
  <c r="AI19" i="5" s="1"/>
  <c r="AH19" i="9"/>
  <c r="AH19" i="5" s="1"/>
  <c r="AG19" i="9"/>
  <c r="AG19" i="5" s="1"/>
  <c r="AF19" i="9"/>
  <c r="AF19" i="5" s="1"/>
  <c r="AE19" i="9"/>
  <c r="AE19" i="5" s="1"/>
  <c r="AD19" i="9"/>
  <c r="AD19" i="5" s="1"/>
  <c r="AC19" i="9"/>
  <c r="AC19" i="5" s="1"/>
  <c r="AB19" i="9"/>
  <c r="AB19" i="5" s="1"/>
  <c r="AA19" i="9"/>
  <c r="Z19" i="9"/>
  <c r="Z19" i="5" s="1"/>
  <c r="Y19" i="9"/>
  <c r="Y19" i="5" s="1"/>
  <c r="X19" i="9"/>
  <c r="W19" i="9"/>
  <c r="V19" i="9"/>
  <c r="V19" i="5" s="1"/>
  <c r="U19" i="9"/>
  <c r="U19" i="5" s="1"/>
  <c r="T19" i="9"/>
  <c r="T19" i="5" s="1"/>
  <c r="S19" i="9"/>
  <c r="R19" i="9"/>
  <c r="R19" i="5" s="1"/>
  <c r="Q19" i="9"/>
  <c r="Q19" i="5" s="1"/>
  <c r="P19" i="9"/>
  <c r="O19" i="9"/>
  <c r="N19" i="9"/>
  <c r="N19" i="5" s="1"/>
  <c r="M19" i="9"/>
  <c r="M19" i="5" s="1"/>
  <c r="L19" i="9"/>
  <c r="L19" i="5" s="1"/>
  <c r="K19" i="9"/>
  <c r="J19" i="9"/>
  <c r="J19" i="5" s="1"/>
  <c r="I19" i="9"/>
  <c r="I19" i="5" s="1"/>
  <c r="H19" i="9"/>
  <c r="G19" i="9"/>
  <c r="F19" i="9"/>
  <c r="F19" i="5" s="1"/>
  <c r="E19" i="9"/>
  <c r="E19" i="5" s="1"/>
  <c r="D19" i="9"/>
  <c r="D19" i="5" s="1"/>
  <c r="C19" i="9"/>
  <c r="C19" i="5" s="1"/>
  <c r="BZ18" i="9"/>
  <c r="BZ18" i="5" s="1"/>
  <c r="BY18" i="9"/>
  <c r="BY18" i="5" s="1"/>
  <c r="BX18" i="9"/>
  <c r="BX18" i="5" s="1"/>
  <c r="BW18" i="9"/>
  <c r="BW18" i="5" s="1"/>
  <c r="BV18" i="9"/>
  <c r="BV18" i="5" s="1"/>
  <c r="BU18" i="9"/>
  <c r="BU18" i="5" s="1"/>
  <c r="BT18" i="9"/>
  <c r="BT18" i="5" s="1"/>
  <c r="BS18" i="9"/>
  <c r="BS18" i="5" s="1"/>
  <c r="BR18" i="9"/>
  <c r="BR18" i="5" s="1"/>
  <c r="BQ18" i="9"/>
  <c r="BQ18" i="5" s="1"/>
  <c r="BP18" i="9"/>
  <c r="BP18" i="5" s="1"/>
  <c r="BO18" i="9"/>
  <c r="BO18" i="5" s="1"/>
  <c r="BN18" i="9"/>
  <c r="BN18" i="5" s="1"/>
  <c r="BM18" i="9"/>
  <c r="BM18" i="5" s="1"/>
  <c r="BL18" i="9"/>
  <c r="BL18" i="5" s="1"/>
  <c r="BK18" i="9"/>
  <c r="BK18" i="5" s="1"/>
  <c r="BJ18" i="9"/>
  <c r="BJ18" i="5" s="1"/>
  <c r="BI18" i="9"/>
  <c r="BI18" i="5" s="1"/>
  <c r="BH18" i="9"/>
  <c r="BH18" i="5" s="1"/>
  <c r="BG18" i="9"/>
  <c r="BG18" i="5" s="1"/>
  <c r="BF18" i="9"/>
  <c r="BF18" i="5" s="1"/>
  <c r="BE18" i="9"/>
  <c r="BE18" i="5" s="1"/>
  <c r="BD18" i="9"/>
  <c r="BD18" i="5" s="1"/>
  <c r="BC18" i="9"/>
  <c r="BC18" i="5" s="1"/>
  <c r="BB18" i="9"/>
  <c r="BB18" i="5" s="1"/>
  <c r="BA18" i="9"/>
  <c r="BA18" i="5" s="1"/>
  <c r="AZ18" i="9"/>
  <c r="AZ18" i="5" s="1"/>
  <c r="AY18" i="9"/>
  <c r="AY18" i="5" s="1"/>
  <c r="AX18" i="9"/>
  <c r="AX18" i="5" s="1"/>
  <c r="AW18" i="9"/>
  <c r="AW18" i="5" s="1"/>
  <c r="AV18" i="9"/>
  <c r="AV18" i="5" s="1"/>
  <c r="AU18" i="9"/>
  <c r="AU18" i="5" s="1"/>
  <c r="AT18" i="9"/>
  <c r="AT18" i="5" s="1"/>
  <c r="AS18" i="9"/>
  <c r="AS18" i="5" s="1"/>
  <c r="AR18" i="9"/>
  <c r="AR18" i="5" s="1"/>
  <c r="AQ18" i="9"/>
  <c r="AQ18" i="5" s="1"/>
  <c r="AP18" i="9"/>
  <c r="AP18" i="5" s="1"/>
  <c r="AO18" i="9"/>
  <c r="AO18" i="5" s="1"/>
  <c r="AN18" i="9"/>
  <c r="AN18" i="5" s="1"/>
  <c r="AM18" i="9"/>
  <c r="AM18" i="5" s="1"/>
  <c r="AL18" i="9"/>
  <c r="AL18" i="5" s="1"/>
  <c r="AK18" i="9"/>
  <c r="AK18" i="5" s="1"/>
  <c r="AJ18" i="9"/>
  <c r="AJ18" i="5" s="1"/>
  <c r="AI18" i="9"/>
  <c r="AI18" i="5" s="1"/>
  <c r="AH18" i="9"/>
  <c r="AH18" i="5" s="1"/>
  <c r="AG18" i="9"/>
  <c r="AG18" i="5" s="1"/>
  <c r="AF18" i="9"/>
  <c r="AF18" i="5" s="1"/>
  <c r="AE18" i="9"/>
  <c r="AE18" i="5" s="1"/>
  <c r="AD18" i="9"/>
  <c r="AD18" i="5" s="1"/>
  <c r="AC18" i="9"/>
  <c r="AC18" i="5" s="1"/>
  <c r="AB18" i="9"/>
  <c r="AB18" i="5" s="1"/>
  <c r="AA18" i="9"/>
  <c r="AA18" i="5" s="1"/>
  <c r="Z18" i="9"/>
  <c r="Y18" i="9"/>
  <c r="X18" i="9"/>
  <c r="X18" i="5" s="1"/>
  <c r="W18" i="9"/>
  <c r="W18" i="5" s="1"/>
  <c r="V18" i="9"/>
  <c r="V18" i="5" s="1"/>
  <c r="U18" i="9"/>
  <c r="T18" i="9"/>
  <c r="T18" i="5" s="1"/>
  <c r="S18" i="9"/>
  <c r="S18" i="5" s="1"/>
  <c r="R18" i="9"/>
  <c r="Q18" i="9"/>
  <c r="P18" i="9"/>
  <c r="P18" i="5" s="1"/>
  <c r="O18" i="9"/>
  <c r="O18" i="5" s="1"/>
  <c r="N18" i="9"/>
  <c r="N18" i="5" s="1"/>
  <c r="M18" i="9"/>
  <c r="L18" i="9"/>
  <c r="L18" i="5" s="1"/>
  <c r="K18" i="9"/>
  <c r="K18" i="5" s="1"/>
  <c r="J18" i="9"/>
  <c r="I18" i="9"/>
  <c r="H18" i="9"/>
  <c r="H18" i="5" s="1"/>
  <c r="G18" i="9"/>
  <c r="G18" i="5" s="1"/>
  <c r="F18" i="9"/>
  <c r="F18" i="5" s="1"/>
  <c r="E18" i="9"/>
  <c r="D18" i="9"/>
  <c r="D18" i="5" s="1"/>
  <c r="C18" i="9"/>
  <c r="C18" i="5" s="1"/>
  <c r="BZ16" i="9"/>
  <c r="BZ16" i="5" s="1"/>
  <c r="BY16" i="9"/>
  <c r="BY16" i="5" s="1"/>
  <c r="BX16" i="9"/>
  <c r="BX16" i="5" s="1"/>
  <c r="BW16" i="9"/>
  <c r="BW16" i="5" s="1"/>
  <c r="BV16" i="9"/>
  <c r="BV16" i="5" s="1"/>
  <c r="BU16" i="9"/>
  <c r="BU16" i="5" s="1"/>
  <c r="BT16" i="9"/>
  <c r="BT16" i="5" s="1"/>
  <c r="BS16" i="9"/>
  <c r="BS16" i="5" s="1"/>
  <c r="BR16" i="9"/>
  <c r="BR16" i="5" s="1"/>
  <c r="BQ16" i="9"/>
  <c r="BQ16" i="5" s="1"/>
  <c r="BP16" i="9"/>
  <c r="BP16" i="5" s="1"/>
  <c r="BO16" i="9"/>
  <c r="BO16" i="5" s="1"/>
  <c r="BN16" i="9"/>
  <c r="BN16" i="5" s="1"/>
  <c r="BM16" i="9"/>
  <c r="BM16" i="5" s="1"/>
  <c r="BL16" i="9"/>
  <c r="BL16" i="5" s="1"/>
  <c r="BK16" i="9"/>
  <c r="BK16" i="5" s="1"/>
  <c r="BJ16" i="9"/>
  <c r="BJ16" i="5" s="1"/>
  <c r="BI16" i="9"/>
  <c r="BI16" i="5" s="1"/>
  <c r="BH16" i="9"/>
  <c r="BH16" i="5" s="1"/>
  <c r="BG16" i="9"/>
  <c r="BG16" i="5" s="1"/>
  <c r="BF16" i="9"/>
  <c r="BF16" i="5" s="1"/>
  <c r="BE16" i="9"/>
  <c r="BE16" i="5" s="1"/>
  <c r="BD16" i="9"/>
  <c r="BD16" i="5" s="1"/>
  <c r="BC16" i="9"/>
  <c r="BC16" i="5" s="1"/>
  <c r="BB16" i="9"/>
  <c r="BB16" i="5" s="1"/>
  <c r="BA16" i="9"/>
  <c r="BA16" i="5" s="1"/>
  <c r="AZ16" i="9"/>
  <c r="AZ16" i="5" s="1"/>
  <c r="AY16" i="9"/>
  <c r="AY16" i="5" s="1"/>
  <c r="AX16" i="9"/>
  <c r="AX16" i="5" s="1"/>
  <c r="AW16" i="9"/>
  <c r="AW16" i="5" s="1"/>
  <c r="AV16" i="9"/>
  <c r="AV16" i="5" s="1"/>
  <c r="AU16" i="9"/>
  <c r="AU16" i="5" s="1"/>
  <c r="AT16" i="9"/>
  <c r="AT16" i="5" s="1"/>
  <c r="AS16" i="9"/>
  <c r="AS16" i="5" s="1"/>
  <c r="AR16" i="9"/>
  <c r="AR16" i="5" s="1"/>
  <c r="AQ16" i="9"/>
  <c r="AQ16" i="5" s="1"/>
  <c r="AP16" i="9"/>
  <c r="AP16" i="5" s="1"/>
  <c r="AO16" i="9"/>
  <c r="AO16" i="5" s="1"/>
  <c r="AN16" i="9"/>
  <c r="AN16" i="5" s="1"/>
  <c r="AM16" i="9"/>
  <c r="AM16" i="5" s="1"/>
  <c r="AL16" i="9"/>
  <c r="AL16" i="5" s="1"/>
  <c r="AK16" i="9"/>
  <c r="AK16" i="5" s="1"/>
  <c r="AJ16" i="9"/>
  <c r="AJ16" i="5" s="1"/>
  <c r="AI16" i="9"/>
  <c r="AI16" i="5" s="1"/>
  <c r="AH16" i="9"/>
  <c r="AH16" i="5" s="1"/>
  <c r="AG16" i="9"/>
  <c r="AG16" i="5" s="1"/>
  <c r="AF16" i="9"/>
  <c r="AF16" i="5" s="1"/>
  <c r="AE16" i="9"/>
  <c r="AE16" i="5" s="1"/>
  <c r="AD16" i="9"/>
  <c r="AD16" i="5" s="1"/>
  <c r="AC16" i="9"/>
  <c r="AC16" i="5" s="1"/>
  <c r="AB16" i="9"/>
  <c r="AA16" i="9"/>
  <c r="Z16" i="9"/>
  <c r="Z16" i="5" s="1"/>
  <c r="Y16" i="9"/>
  <c r="Y16" i="5" s="1"/>
  <c r="X16" i="9"/>
  <c r="X16" i="5" s="1"/>
  <c r="W16" i="9"/>
  <c r="V16" i="9"/>
  <c r="V16" i="5" s="1"/>
  <c r="U16" i="9"/>
  <c r="U16" i="5" s="1"/>
  <c r="T16" i="9"/>
  <c r="S16" i="9"/>
  <c r="R16" i="9"/>
  <c r="R16" i="5" s="1"/>
  <c r="Q16" i="9"/>
  <c r="Q16" i="5" s="1"/>
  <c r="P16" i="9"/>
  <c r="P16" i="5" s="1"/>
  <c r="O16" i="9"/>
  <c r="O16" i="5" s="1"/>
  <c r="N16" i="9"/>
  <c r="N16" i="5" s="1"/>
  <c r="M16" i="9"/>
  <c r="M16" i="5" s="1"/>
  <c r="L16" i="9"/>
  <c r="K16" i="9"/>
  <c r="J16" i="9"/>
  <c r="J16" i="5" s="1"/>
  <c r="I16" i="9"/>
  <c r="I16" i="5" s="1"/>
  <c r="H16" i="9"/>
  <c r="H16" i="5" s="1"/>
  <c r="G16" i="9"/>
  <c r="G16" i="5" s="1"/>
  <c r="F16" i="9"/>
  <c r="F16" i="5" s="1"/>
  <c r="E16" i="9"/>
  <c r="E16" i="5" s="1"/>
  <c r="D16" i="9"/>
  <c r="C16" i="9"/>
  <c r="BZ15" i="9"/>
  <c r="BZ15" i="5" s="1"/>
  <c r="BY15" i="9"/>
  <c r="BY15" i="5" s="1"/>
  <c r="BX15" i="9"/>
  <c r="BX15" i="5" s="1"/>
  <c r="BW15" i="9"/>
  <c r="BW15" i="5" s="1"/>
  <c r="BV15" i="9"/>
  <c r="BV15" i="5" s="1"/>
  <c r="BU15" i="9"/>
  <c r="BU15" i="5" s="1"/>
  <c r="BT15" i="9"/>
  <c r="BT15" i="5" s="1"/>
  <c r="BS15" i="9"/>
  <c r="BS15" i="5" s="1"/>
  <c r="BR15" i="9"/>
  <c r="BR15" i="5" s="1"/>
  <c r="BQ15" i="9"/>
  <c r="BQ15" i="5" s="1"/>
  <c r="BP15" i="9"/>
  <c r="BP15" i="5" s="1"/>
  <c r="BO15" i="9"/>
  <c r="BO15" i="5" s="1"/>
  <c r="BN15" i="9"/>
  <c r="BN15" i="5" s="1"/>
  <c r="BM15" i="9"/>
  <c r="BM15" i="5" s="1"/>
  <c r="BL15" i="9"/>
  <c r="BL15" i="5" s="1"/>
  <c r="BK15" i="9"/>
  <c r="BK15" i="5" s="1"/>
  <c r="BJ15" i="9"/>
  <c r="BJ15" i="5" s="1"/>
  <c r="BI15" i="9"/>
  <c r="BI15" i="5" s="1"/>
  <c r="BH15" i="9"/>
  <c r="BH15" i="5" s="1"/>
  <c r="BG15" i="9"/>
  <c r="BG15" i="5" s="1"/>
  <c r="BF15" i="9"/>
  <c r="BF15" i="5" s="1"/>
  <c r="BE15" i="9"/>
  <c r="BE15" i="5" s="1"/>
  <c r="BD15" i="9"/>
  <c r="BD15" i="5" s="1"/>
  <c r="BC15" i="9"/>
  <c r="BC15" i="5" s="1"/>
  <c r="BB15" i="9"/>
  <c r="BB15" i="5" s="1"/>
  <c r="BA15" i="9"/>
  <c r="BA15" i="5" s="1"/>
  <c r="AZ15" i="9"/>
  <c r="AZ15" i="5" s="1"/>
  <c r="AY15" i="9"/>
  <c r="AY15" i="5" s="1"/>
  <c r="AX15" i="9"/>
  <c r="AX15" i="5" s="1"/>
  <c r="AW15" i="9"/>
  <c r="AW15" i="5" s="1"/>
  <c r="AV15" i="9"/>
  <c r="AV15" i="5" s="1"/>
  <c r="AU15" i="9"/>
  <c r="AU15" i="5" s="1"/>
  <c r="AT15" i="9"/>
  <c r="AT15" i="5" s="1"/>
  <c r="AS15" i="9"/>
  <c r="AS15" i="5" s="1"/>
  <c r="AR15" i="9"/>
  <c r="AR15" i="5" s="1"/>
  <c r="AQ15" i="9"/>
  <c r="AQ15" i="5" s="1"/>
  <c r="AP15" i="9"/>
  <c r="AP15" i="5" s="1"/>
  <c r="AO15" i="9"/>
  <c r="AO15" i="5" s="1"/>
  <c r="AN15" i="9"/>
  <c r="AN15" i="5" s="1"/>
  <c r="AM15" i="9"/>
  <c r="AM15" i="5" s="1"/>
  <c r="AL15" i="9"/>
  <c r="AL15" i="5" s="1"/>
  <c r="AK15" i="9"/>
  <c r="AK15" i="5" s="1"/>
  <c r="AJ15" i="9"/>
  <c r="AJ15" i="5" s="1"/>
  <c r="AI15" i="9"/>
  <c r="AI15" i="5" s="1"/>
  <c r="AH15" i="9"/>
  <c r="AH15" i="5" s="1"/>
  <c r="AG15" i="9"/>
  <c r="AG15" i="5" s="1"/>
  <c r="AF15" i="9"/>
  <c r="AF15" i="5" s="1"/>
  <c r="AE15" i="9"/>
  <c r="AE15" i="5" s="1"/>
  <c r="AD15" i="9"/>
  <c r="AD15" i="5" s="1"/>
  <c r="AC15" i="9"/>
  <c r="AC15" i="5" s="1"/>
  <c r="AB15" i="9"/>
  <c r="AB15" i="5" s="1"/>
  <c r="AA15" i="9"/>
  <c r="AA15" i="5" s="1"/>
  <c r="Z15" i="9"/>
  <c r="Z15" i="5" s="1"/>
  <c r="Y15" i="9"/>
  <c r="X15" i="9"/>
  <c r="X15" i="5" s="1"/>
  <c r="W15" i="9"/>
  <c r="W15" i="5" s="1"/>
  <c r="V15" i="9"/>
  <c r="U15" i="9"/>
  <c r="T15" i="9"/>
  <c r="T15" i="5" s="1"/>
  <c r="S15" i="9"/>
  <c r="S15" i="5" s="1"/>
  <c r="R15" i="9"/>
  <c r="R15" i="5" s="1"/>
  <c r="Q15" i="9"/>
  <c r="P15" i="9"/>
  <c r="P15" i="5" s="1"/>
  <c r="O15" i="9"/>
  <c r="O15" i="5" s="1"/>
  <c r="N15" i="9"/>
  <c r="M15" i="9"/>
  <c r="M15" i="5" s="1"/>
  <c r="L15" i="9"/>
  <c r="L15" i="5" s="1"/>
  <c r="K15" i="9"/>
  <c r="K15" i="5" s="1"/>
  <c r="J15" i="9"/>
  <c r="J15" i="5" s="1"/>
  <c r="I15" i="9"/>
  <c r="H15" i="9"/>
  <c r="H15" i="5" s="1"/>
  <c r="G15" i="9"/>
  <c r="G15" i="5" s="1"/>
  <c r="F15" i="9"/>
  <c r="E15" i="9"/>
  <c r="D15" i="9"/>
  <c r="D15" i="5" s="1"/>
  <c r="C15" i="9"/>
  <c r="C15" i="5" s="1"/>
  <c r="BX13" i="9"/>
  <c r="BJ13" i="9"/>
  <c r="AV13" i="9"/>
  <c r="AK13" i="9"/>
  <c r="L13" i="9"/>
  <c r="BZ12" i="9"/>
  <c r="BY12" i="9"/>
  <c r="BX12" i="9"/>
  <c r="BW12" i="9"/>
  <c r="BV12" i="9"/>
  <c r="BU12" i="9"/>
  <c r="BT12" i="9"/>
  <c r="BS12" i="9"/>
  <c r="BR12" i="9"/>
  <c r="BQ12" i="9"/>
  <c r="BP12" i="9"/>
  <c r="BO12" i="9"/>
  <c r="BN12" i="9"/>
  <c r="BM12" i="9"/>
  <c r="BL12" i="9"/>
  <c r="BK12" i="9"/>
  <c r="BJ12" i="9"/>
  <c r="BI12" i="9"/>
  <c r="BH12" i="9"/>
  <c r="BG12" i="9"/>
  <c r="BF12" i="9"/>
  <c r="BE12" i="9"/>
  <c r="BD12" i="9"/>
  <c r="BC12" i="9"/>
  <c r="BB12" i="9"/>
  <c r="BA12" i="9"/>
  <c r="AZ12" i="9"/>
  <c r="AY12" i="9"/>
  <c r="AX12" i="9"/>
  <c r="AW12" i="9"/>
  <c r="AV12" i="9"/>
  <c r="AU12" i="9"/>
  <c r="AT12" i="9"/>
  <c r="AS12" i="9"/>
  <c r="AR12" i="9"/>
  <c r="AQ12" i="9"/>
  <c r="AP12" i="9"/>
  <c r="AO12" i="9"/>
  <c r="AN12" i="9"/>
  <c r="AM12" i="9"/>
  <c r="AL12" i="9"/>
  <c r="AK12" i="9"/>
  <c r="AJ12" i="9"/>
  <c r="AI12" i="9"/>
  <c r="AH12" i="9"/>
  <c r="AG12" i="9"/>
  <c r="AF12" i="9"/>
  <c r="AE12" i="9"/>
  <c r="AD12" i="9"/>
  <c r="AC12" i="9"/>
  <c r="AB12" i="9"/>
  <c r="AA12" i="9"/>
  <c r="Z12" i="9"/>
  <c r="Y12" i="9"/>
  <c r="X12" i="9"/>
  <c r="W12" i="9"/>
  <c r="V12" i="9"/>
  <c r="U12" i="9"/>
  <c r="T12" i="9"/>
  <c r="S12" i="9"/>
  <c r="R12" i="9"/>
  <c r="Q12" i="9"/>
  <c r="P12" i="9"/>
  <c r="O12" i="9"/>
  <c r="N12" i="9"/>
  <c r="M12" i="9"/>
  <c r="L12" i="9"/>
  <c r="K12" i="9"/>
  <c r="J12" i="9"/>
  <c r="I12" i="9"/>
  <c r="H12" i="9"/>
  <c r="G12" i="9"/>
  <c r="F12" i="9"/>
  <c r="E12" i="9"/>
  <c r="D12" i="9"/>
  <c r="C12" i="9"/>
  <c r="BZ11" i="9"/>
  <c r="BZ11" i="5" s="1"/>
  <c r="BY11" i="9"/>
  <c r="BY11" i="5" s="1"/>
  <c r="BX11" i="9"/>
  <c r="BX11" i="5" s="1"/>
  <c r="BW11" i="9"/>
  <c r="BW11" i="5" s="1"/>
  <c r="BV11" i="9"/>
  <c r="BV11" i="5" s="1"/>
  <c r="BU11" i="9"/>
  <c r="BU11" i="5" s="1"/>
  <c r="BT11" i="9"/>
  <c r="BT11" i="5" s="1"/>
  <c r="BS11" i="9"/>
  <c r="BS11" i="5" s="1"/>
  <c r="BR11" i="9"/>
  <c r="BR11" i="5" s="1"/>
  <c r="BQ11" i="9"/>
  <c r="BQ11" i="5" s="1"/>
  <c r="BP11" i="9"/>
  <c r="BP11" i="5" s="1"/>
  <c r="BO11" i="9"/>
  <c r="BO11" i="5" s="1"/>
  <c r="BN11" i="9"/>
  <c r="BN11" i="5" s="1"/>
  <c r="BM11" i="9"/>
  <c r="BM11" i="5" s="1"/>
  <c r="BL11" i="9"/>
  <c r="BL11" i="5" s="1"/>
  <c r="BK11" i="9"/>
  <c r="BK11" i="5" s="1"/>
  <c r="BJ11" i="9"/>
  <c r="BJ11" i="5" s="1"/>
  <c r="BI11" i="9"/>
  <c r="BI11" i="5" s="1"/>
  <c r="BH11" i="9"/>
  <c r="BH11" i="5" s="1"/>
  <c r="BG11" i="9"/>
  <c r="BG11" i="5" s="1"/>
  <c r="BF11" i="9"/>
  <c r="BF11" i="5" s="1"/>
  <c r="BE11" i="9"/>
  <c r="BE11" i="5" s="1"/>
  <c r="BD11" i="9"/>
  <c r="BD11" i="5" s="1"/>
  <c r="BC11" i="9"/>
  <c r="BC11" i="5" s="1"/>
  <c r="BB11" i="9"/>
  <c r="BB11" i="5" s="1"/>
  <c r="BA11" i="9"/>
  <c r="BA11" i="5" s="1"/>
  <c r="AZ11" i="9"/>
  <c r="AZ11" i="5" s="1"/>
  <c r="AY11" i="9"/>
  <c r="AY11" i="5" s="1"/>
  <c r="AX11" i="9"/>
  <c r="AX11" i="5" s="1"/>
  <c r="AW11" i="9"/>
  <c r="AW11" i="5" s="1"/>
  <c r="AV11" i="9"/>
  <c r="AV11" i="5" s="1"/>
  <c r="AU11" i="9"/>
  <c r="AU11" i="5" s="1"/>
  <c r="AT11" i="9"/>
  <c r="AT11" i="5" s="1"/>
  <c r="AS11" i="9"/>
  <c r="AS11" i="5" s="1"/>
  <c r="AR11" i="9"/>
  <c r="AR11" i="5" s="1"/>
  <c r="AQ11" i="9"/>
  <c r="AQ11" i="5" s="1"/>
  <c r="AP11" i="9"/>
  <c r="AP11" i="5" s="1"/>
  <c r="AO11" i="9"/>
  <c r="AO11" i="5" s="1"/>
  <c r="AN11" i="9"/>
  <c r="AN11" i="5" s="1"/>
  <c r="AM11" i="9"/>
  <c r="AM11" i="5" s="1"/>
  <c r="AL11" i="9"/>
  <c r="AL11" i="5" s="1"/>
  <c r="AK11" i="9"/>
  <c r="AK11" i="5" s="1"/>
  <c r="AJ11" i="9"/>
  <c r="AJ11" i="5" s="1"/>
  <c r="AI11" i="9"/>
  <c r="AI11" i="5" s="1"/>
  <c r="AH11" i="9"/>
  <c r="AH11" i="5" s="1"/>
  <c r="AG11" i="9"/>
  <c r="AG11" i="5" s="1"/>
  <c r="AF11" i="9"/>
  <c r="AF11" i="5" s="1"/>
  <c r="AE11" i="9"/>
  <c r="AE11" i="5" s="1"/>
  <c r="AD11" i="9"/>
  <c r="AD11" i="5" s="1"/>
  <c r="AC11" i="9"/>
  <c r="AC11" i="5" s="1"/>
  <c r="AB11" i="9"/>
  <c r="AA11" i="9"/>
  <c r="Z11" i="9"/>
  <c r="Y11" i="9"/>
  <c r="X11" i="9"/>
  <c r="W11" i="9"/>
  <c r="V11" i="9"/>
  <c r="U11" i="9"/>
  <c r="T11" i="9"/>
  <c r="S11" i="9"/>
  <c r="R11" i="9"/>
  <c r="Q11" i="9"/>
  <c r="P11" i="9"/>
  <c r="O11" i="9"/>
  <c r="N11" i="9"/>
  <c r="M11" i="9"/>
  <c r="L11" i="9"/>
  <c r="K11" i="9"/>
  <c r="J11" i="9"/>
  <c r="I11" i="9"/>
  <c r="H11" i="9"/>
  <c r="G11" i="9"/>
  <c r="F11" i="9"/>
  <c r="E11" i="9"/>
  <c r="D11" i="9"/>
  <c r="C11" i="9"/>
  <c r="BZ10" i="9"/>
  <c r="BZ10" i="5" s="1"/>
  <c r="BY10" i="9"/>
  <c r="BY10" i="5" s="1"/>
  <c r="BX10" i="9"/>
  <c r="BW10" i="9"/>
  <c r="BV10" i="9"/>
  <c r="BV10" i="5" s="1"/>
  <c r="BU10" i="9"/>
  <c r="BU9" i="9" s="1"/>
  <c r="BU9" i="5" s="1"/>
  <c r="BT10" i="9"/>
  <c r="BT10" i="5" s="1"/>
  <c r="BS10" i="9"/>
  <c r="BS10" i="5" s="1"/>
  <c r="BR10" i="9"/>
  <c r="BR10" i="5" s="1"/>
  <c r="BQ10" i="9"/>
  <c r="BQ10" i="5" s="1"/>
  <c r="BP10" i="9"/>
  <c r="BO10" i="9"/>
  <c r="BN10" i="9"/>
  <c r="BM10" i="9"/>
  <c r="BM10" i="5" s="1"/>
  <c r="BL10" i="9"/>
  <c r="BL10" i="5" s="1"/>
  <c r="BK10" i="9"/>
  <c r="BK10" i="5" s="1"/>
  <c r="BJ10" i="9"/>
  <c r="BJ10" i="5" s="1"/>
  <c r="BI10" i="9"/>
  <c r="BI10" i="5" s="1"/>
  <c r="BH10" i="9"/>
  <c r="BG10" i="9"/>
  <c r="BF10" i="9"/>
  <c r="BF10" i="5" s="1"/>
  <c r="BE10" i="9"/>
  <c r="BE10" i="5" s="1"/>
  <c r="BD10" i="9"/>
  <c r="BD10" i="5" s="1"/>
  <c r="BC10" i="9"/>
  <c r="BC10" i="5" s="1"/>
  <c r="BB10" i="9"/>
  <c r="BB10" i="5" s="1"/>
  <c r="BA10" i="9"/>
  <c r="AZ10" i="9"/>
  <c r="AY10" i="9"/>
  <c r="AX10" i="9"/>
  <c r="AX10" i="5" s="1"/>
  <c r="AW10" i="9"/>
  <c r="AW10" i="5" s="1"/>
  <c r="AV10" i="9"/>
  <c r="AV10" i="5" s="1"/>
  <c r="AU10" i="9"/>
  <c r="AU10" i="5" s="1"/>
  <c r="AT10" i="9"/>
  <c r="AT10" i="5" s="1"/>
  <c r="AS10" i="9"/>
  <c r="AS10" i="5" s="1"/>
  <c r="AR10" i="9"/>
  <c r="AQ10" i="9"/>
  <c r="AP10" i="9"/>
  <c r="AP10" i="5" s="1"/>
  <c r="AO10" i="9"/>
  <c r="AO9" i="9" s="1"/>
  <c r="AO9" i="5" s="1"/>
  <c r="AN10" i="9"/>
  <c r="AN10" i="5" s="1"/>
  <c r="AM10" i="9"/>
  <c r="AM10" i="5" s="1"/>
  <c r="AL10" i="9"/>
  <c r="AL10" i="5" s="1"/>
  <c r="AK10" i="9"/>
  <c r="AK10" i="5" s="1"/>
  <c r="AJ10" i="9"/>
  <c r="AI10" i="9"/>
  <c r="AH10" i="9"/>
  <c r="AG10" i="9"/>
  <c r="AG10" i="5" s="1"/>
  <c r="AF10" i="9"/>
  <c r="AF10" i="5" s="1"/>
  <c r="AE10" i="9"/>
  <c r="AD10" i="9"/>
  <c r="AD10" i="5" s="1"/>
  <c r="AC10" i="9"/>
  <c r="AC10" i="5" s="1"/>
  <c r="AB10" i="9"/>
  <c r="AA10" i="9"/>
  <c r="Z10" i="9"/>
  <c r="Z20" i="9" s="1"/>
  <c r="Z23" i="9" s="1"/>
  <c r="Y10" i="9"/>
  <c r="Y20" i="9" s="1"/>
  <c r="Y23" i="9" s="1"/>
  <c r="X10" i="9"/>
  <c r="X10" i="5" s="1"/>
  <c r="W10" i="9"/>
  <c r="W10" i="5" s="1"/>
  <c r="V10" i="9"/>
  <c r="U10" i="9"/>
  <c r="U20" i="9" s="1"/>
  <c r="U23" i="9" s="1"/>
  <c r="T10" i="9"/>
  <c r="S10" i="9"/>
  <c r="R10" i="9"/>
  <c r="Q10" i="9"/>
  <c r="P10" i="9"/>
  <c r="P10" i="5" s="1"/>
  <c r="O10" i="9"/>
  <c r="O10" i="5" s="1"/>
  <c r="N10" i="9"/>
  <c r="M10" i="9"/>
  <c r="M10" i="5" s="1"/>
  <c r="L10" i="9"/>
  <c r="K10" i="9"/>
  <c r="J10" i="9"/>
  <c r="J10" i="5" s="1"/>
  <c r="I10" i="9"/>
  <c r="I20" i="9" s="1"/>
  <c r="I23" i="9" s="1"/>
  <c r="H10" i="9"/>
  <c r="H10" i="5" s="1"/>
  <c r="G10" i="9"/>
  <c r="G10" i="5" s="1"/>
  <c r="F10" i="9"/>
  <c r="E10" i="9"/>
  <c r="E20" i="9" s="1"/>
  <c r="E23" i="9" s="1"/>
  <c r="D10" i="9"/>
  <c r="C10" i="9"/>
  <c r="BZ8" i="9"/>
  <c r="BZ8" i="5" s="1"/>
  <c r="BY8" i="9"/>
  <c r="BY8" i="5" s="1"/>
  <c r="BX8" i="9"/>
  <c r="BX8" i="5" s="1"/>
  <c r="BW8" i="9"/>
  <c r="BW8" i="5" s="1"/>
  <c r="BV8" i="9"/>
  <c r="BV8" i="5" s="1"/>
  <c r="BV13" i="5" s="1"/>
  <c r="BU8" i="9"/>
  <c r="BU8" i="5" s="1"/>
  <c r="BT8" i="9"/>
  <c r="BS8" i="9"/>
  <c r="BS8" i="5" s="1"/>
  <c r="BR8" i="9"/>
  <c r="BR8" i="5" s="1"/>
  <c r="BR13" i="5" s="1"/>
  <c r="BQ8" i="9"/>
  <c r="BQ8" i="5" s="1"/>
  <c r="BP8" i="9"/>
  <c r="BP8" i="5" s="1"/>
  <c r="BO8" i="9"/>
  <c r="BO8" i="5" s="1"/>
  <c r="BN8" i="9"/>
  <c r="BN8" i="5" s="1"/>
  <c r="BM8" i="9"/>
  <c r="BM8" i="5" s="1"/>
  <c r="BL8" i="9"/>
  <c r="BK8" i="9"/>
  <c r="BJ8" i="9"/>
  <c r="BJ8" i="5" s="1"/>
  <c r="BI8" i="9"/>
  <c r="BI8" i="5" s="1"/>
  <c r="BH8" i="9"/>
  <c r="BH8" i="5" s="1"/>
  <c r="BG8" i="9"/>
  <c r="BG8" i="5" s="1"/>
  <c r="BF8" i="9"/>
  <c r="BF8" i="5" s="1"/>
  <c r="BE8" i="9"/>
  <c r="BE8" i="5" s="1"/>
  <c r="BD8" i="9"/>
  <c r="BC8" i="9"/>
  <c r="BC8" i="5" s="1"/>
  <c r="BB8" i="9"/>
  <c r="BB8" i="5" s="1"/>
  <c r="BB13" i="5" s="1"/>
  <c r="BA8" i="9"/>
  <c r="BA8" i="5" s="1"/>
  <c r="AZ8" i="9"/>
  <c r="AZ8" i="5" s="1"/>
  <c r="AY8" i="9"/>
  <c r="AY8" i="5" s="1"/>
  <c r="AY30" i="5" s="1"/>
  <c r="AX8" i="9"/>
  <c r="AX8" i="5" s="1"/>
  <c r="AW8" i="9"/>
  <c r="AW8" i="5" s="1"/>
  <c r="AW13" i="5" s="1"/>
  <c r="AV8" i="9"/>
  <c r="AV8" i="5" s="1"/>
  <c r="AU8" i="9"/>
  <c r="AU8" i="5" s="1"/>
  <c r="AT8" i="9"/>
  <c r="AT8" i="5" s="1"/>
  <c r="AS8" i="9"/>
  <c r="AS8" i="5" s="1"/>
  <c r="AR8" i="9"/>
  <c r="AR8" i="5" s="1"/>
  <c r="AQ8" i="9"/>
  <c r="AQ8" i="5" s="1"/>
  <c r="AP8" i="9"/>
  <c r="AP8" i="5" s="1"/>
  <c r="AO8" i="9"/>
  <c r="AO8" i="5" s="1"/>
  <c r="AN8" i="9"/>
  <c r="AM8" i="9"/>
  <c r="AM8" i="5" s="1"/>
  <c r="AL8" i="9"/>
  <c r="AL8" i="5" s="1"/>
  <c r="AK8" i="9"/>
  <c r="AK8" i="5" s="1"/>
  <c r="AJ8" i="9"/>
  <c r="AJ8" i="5" s="1"/>
  <c r="AI8" i="9"/>
  <c r="AI8" i="5" s="1"/>
  <c r="AH8" i="9"/>
  <c r="AH8" i="5" s="1"/>
  <c r="AG8" i="9"/>
  <c r="AG8" i="5" s="1"/>
  <c r="AF8" i="9"/>
  <c r="AE8" i="9"/>
  <c r="AE8" i="5" s="1"/>
  <c r="AD8" i="9"/>
  <c r="AD8" i="5" s="1"/>
  <c r="AC8" i="9"/>
  <c r="AC8" i="5" s="1"/>
  <c r="AB8" i="9"/>
  <c r="AA8" i="9"/>
  <c r="Z8" i="9"/>
  <c r="Z8" i="5" s="1"/>
  <c r="Y8" i="9"/>
  <c r="Y8" i="5" s="1"/>
  <c r="X8" i="9"/>
  <c r="W8" i="9"/>
  <c r="W8" i="5" s="1"/>
  <c r="V8" i="9"/>
  <c r="V8" i="5" s="1"/>
  <c r="U8" i="9"/>
  <c r="U8" i="5" s="1"/>
  <c r="T8" i="9"/>
  <c r="T8" i="5" s="1"/>
  <c r="S8" i="9"/>
  <c r="R8" i="9"/>
  <c r="R8" i="5" s="1"/>
  <c r="Q8" i="9"/>
  <c r="Q8" i="5" s="1"/>
  <c r="P8" i="9"/>
  <c r="O8" i="9"/>
  <c r="N8" i="9"/>
  <c r="N8" i="5" s="1"/>
  <c r="M8" i="9"/>
  <c r="M8" i="5" s="1"/>
  <c r="L8" i="9"/>
  <c r="K8" i="9"/>
  <c r="J8" i="9"/>
  <c r="J8" i="5" s="1"/>
  <c r="I8" i="9"/>
  <c r="I8" i="5" s="1"/>
  <c r="H8" i="9"/>
  <c r="G8" i="9"/>
  <c r="G8" i="5" s="1"/>
  <c r="F8" i="9"/>
  <c r="F8" i="5" s="1"/>
  <c r="E8" i="9"/>
  <c r="E8" i="5" s="1"/>
  <c r="D8" i="9"/>
  <c r="BZ65" i="7"/>
  <c r="BZ53" i="4" s="1"/>
  <c r="BY65" i="7"/>
  <c r="BY53" i="4" s="1"/>
  <c r="BY55" i="4" s="1"/>
  <c r="BX65" i="7"/>
  <c r="BW65" i="7"/>
  <c r="BV65" i="7"/>
  <c r="BV53" i="4" s="1"/>
  <c r="BV55" i="4" s="1"/>
  <c r="BU65" i="7"/>
  <c r="BU53" i="4" s="1"/>
  <c r="BT65" i="7"/>
  <c r="BT53" i="4" s="1"/>
  <c r="BT55" i="4" s="1"/>
  <c r="BS65" i="7"/>
  <c r="BS53" i="4" s="1"/>
  <c r="BR65" i="7"/>
  <c r="BR53" i="4" s="1"/>
  <c r="BR55" i="4" s="1"/>
  <c r="BQ65" i="7"/>
  <c r="BQ53" i="4" s="1"/>
  <c r="BQ55" i="4" s="1"/>
  <c r="BP65" i="7"/>
  <c r="BO65" i="7"/>
  <c r="BN65" i="7"/>
  <c r="BN53" i="4" s="1"/>
  <c r="BM65" i="7"/>
  <c r="BM53" i="4" s="1"/>
  <c r="BL65" i="7"/>
  <c r="BL53" i="4" s="1"/>
  <c r="BL55" i="4" s="1"/>
  <c r="BK65" i="7"/>
  <c r="BK53" i="4" s="1"/>
  <c r="BJ65" i="7"/>
  <c r="BJ53" i="4" s="1"/>
  <c r="BJ55" i="4" s="1"/>
  <c r="BI65" i="7"/>
  <c r="BI53" i="4" s="1"/>
  <c r="BI55" i="4" s="1"/>
  <c r="BH65" i="7"/>
  <c r="BG65" i="7"/>
  <c r="BF65" i="7"/>
  <c r="BF53" i="4" s="1"/>
  <c r="BE65" i="7"/>
  <c r="BE53" i="4" s="1"/>
  <c r="BD65" i="7"/>
  <c r="BD53" i="4" s="1"/>
  <c r="BD55" i="4" s="1"/>
  <c r="BC65" i="7"/>
  <c r="BC53" i="4" s="1"/>
  <c r="BB65" i="7"/>
  <c r="BB53" i="4" s="1"/>
  <c r="BB55" i="4" s="1"/>
  <c r="BA65" i="7"/>
  <c r="BA53" i="4" s="1"/>
  <c r="BA55" i="4" s="1"/>
  <c r="AZ65" i="7"/>
  <c r="AY65" i="7"/>
  <c r="AX65" i="7"/>
  <c r="AX53" i="4" s="1"/>
  <c r="AW65" i="7"/>
  <c r="AW53" i="4" s="1"/>
  <c r="AV65" i="7"/>
  <c r="AV53" i="4" s="1"/>
  <c r="AV55" i="4" s="1"/>
  <c r="AU65" i="7"/>
  <c r="AU53" i="4" s="1"/>
  <c r="AT65" i="7"/>
  <c r="AS65" i="7"/>
  <c r="AS53" i="4" s="1"/>
  <c r="AS55" i="4" s="1"/>
  <c r="AR65" i="7"/>
  <c r="AQ65" i="7"/>
  <c r="AP65" i="7"/>
  <c r="AP53" i="4" s="1"/>
  <c r="AP55" i="4" s="1"/>
  <c r="AO65" i="7"/>
  <c r="AO53" i="4" s="1"/>
  <c r="AN65" i="7"/>
  <c r="AN53" i="4" s="1"/>
  <c r="AN55" i="4" s="1"/>
  <c r="AM65" i="7"/>
  <c r="AM53" i="4" s="1"/>
  <c r="AL65" i="7"/>
  <c r="AL53" i="4" s="1"/>
  <c r="AK65" i="7"/>
  <c r="AK53" i="4" s="1"/>
  <c r="AK55" i="4" s="1"/>
  <c r="AJ65" i="7"/>
  <c r="AI65" i="7"/>
  <c r="AH65" i="7"/>
  <c r="AH53" i="4" s="1"/>
  <c r="AG65" i="7"/>
  <c r="AG53" i="4" s="1"/>
  <c r="AF65" i="7"/>
  <c r="AF53" i="4" s="1"/>
  <c r="AF55" i="4" s="1"/>
  <c r="AE65" i="7"/>
  <c r="AE53" i="4" s="1"/>
  <c r="AD65" i="7"/>
  <c r="AD53" i="4" s="1"/>
  <c r="AC65" i="7"/>
  <c r="AC53" i="4" s="1"/>
  <c r="AC55" i="4" s="1"/>
  <c r="AB65" i="7"/>
  <c r="AA65" i="7"/>
  <c r="Z65" i="7"/>
  <c r="Y65" i="7"/>
  <c r="Y53" i="4" s="1"/>
  <c r="X65" i="7"/>
  <c r="X53" i="4" s="1"/>
  <c r="X55" i="4" s="1"/>
  <c r="W65" i="7"/>
  <c r="W53" i="4" s="1"/>
  <c r="W55" i="4" s="1"/>
  <c r="V65" i="7"/>
  <c r="V53" i="4" s="1"/>
  <c r="U65" i="7"/>
  <c r="T65" i="7"/>
  <c r="S65" i="7"/>
  <c r="R65" i="7"/>
  <c r="Q65" i="7"/>
  <c r="Q53" i="4" s="1"/>
  <c r="P65" i="7"/>
  <c r="P53" i="4" s="1"/>
  <c r="O65" i="7"/>
  <c r="O53" i="4" s="1"/>
  <c r="N65" i="7"/>
  <c r="N53" i="4" s="1"/>
  <c r="M65" i="7"/>
  <c r="L65" i="7"/>
  <c r="L53" i="4" s="1"/>
  <c r="L55" i="4" s="1"/>
  <c r="K65" i="7"/>
  <c r="J65" i="7"/>
  <c r="I65" i="7"/>
  <c r="I53" i="4" s="1"/>
  <c r="I55" i="4" s="1"/>
  <c r="H65" i="7"/>
  <c r="H53" i="4" s="1"/>
  <c r="G65" i="7"/>
  <c r="G53" i="4" s="1"/>
  <c r="F65" i="7"/>
  <c r="F53" i="4" s="1"/>
  <c r="E65" i="7"/>
  <c r="D65" i="7"/>
  <c r="D53" i="4" s="1"/>
  <c r="D55" i="4" s="1"/>
  <c r="C65" i="7"/>
  <c r="BZ64" i="7"/>
  <c r="BZ52" i="4" s="1"/>
  <c r="BY64" i="7"/>
  <c r="BY52" i="4" s="1"/>
  <c r="BX64" i="7"/>
  <c r="BX52" i="4" s="1"/>
  <c r="BX54" i="4" s="1"/>
  <c r="BW64" i="7"/>
  <c r="BW52" i="4" s="1"/>
  <c r="BV64" i="7"/>
  <c r="BV52" i="4" s="1"/>
  <c r="BU64" i="7"/>
  <c r="BU52" i="4" s="1"/>
  <c r="BU54" i="4" s="1"/>
  <c r="BT64" i="7"/>
  <c r="BT52" i="4" s="1"/>
  <c r="BT54" i="4" s="1"/>
  <c r="BS64" i="7"/>
  <c r="BR64" i="7"/>
  <c r="BR52" i="4" s="1"/>
  <c r="BQ64" i="7"/>
  <c r="BQ52" i="4" s="1"/>
  <c r="BQ54" i="4" s="1"/>
  <c r="BP64" i="7"/>
  <c r="BP52" i="4" s="1"/>
  <c r="BP54" i="4" s="1"/>
  <c r="BO64" i="7"/>
  <c r="BO52" i="4" s="1"/>
  <c r="BN64" i="7"/>
  <c r="BN52" i="4" s="1"/>
  <c r="BM64" i="7"/>
  <c r="BM52" i="4" s="1"/>
  <c r="BM54" i="4" s="1"/>
  <c r="BL64" i="7"/>
  <c r="BL52" i="4" s="1"/>
  <c r="BL54" i="4" s="1"/>
  <c r="BK64" i="7"/>
  <c r="BJ64" i="7"/>
  <c r="BJ52" i="4" s="1"/>
  <c r="BJ54" i="4" s="1"/>
  <c r="BI64" i="7"/>
  <c r="BI52" i="4" s="1"/>
  <c r="BI54" i="4" s="1"/>
  <c r="BH64" i="7"/>
  <c r="BH52" i="4" s="1"/>
  <c r="BH54" i="4" s="1"/>
  <c r="BG64" i="7"/>
  <c r="BG52" i="4" s="1"/>
  <c r="BF64" i="7"/>
  <c r="BF52" i="4" s="1"/>
  <c r="BE64" i="7"/>
  <c r="BE52" i="4" s="1"/>
  <c r="BE54" i="4" s="1"/>
  <c r="BD64" i="7"/>
  <c r="BD52" i="4" s="1"/>
  <c r="BD54" i="4" s="1"/>
  <c r="BC64" i="7"/>
  <c r="BB64" i="7"/>
  <c r="BB52" i="4" s="1"/>
  <c r="BA64" i="7"/>
  <c r="BA52" i="4" s="1"/>
  <c r="BA54" i="4" s="1"/>
  <c r="AZ64" i="7"/>
  <c r="AZ52" i="4" s="1"/>
  <c r="AZ54" i="4" s="1"/>
  <c r="AY64" i="7"/>
  <c r="AY52" i="4" s="1"/>
  <c r="AX64" i="7"/>
  <c r="AX52" i="4" s="1"/>
  <c r="AW64" i="7"/>
  <c r="AW52" i="4" s="1"/>
  <c r="AW54" i="4" s="1"/>
  <c r="AV64" i="7"/>
  <c r="AV52" i="4" s="1"/>
  <c r="AV54" i="4" s="1"/>
  <c r="AU64" i="7"/>
  <c r="AU52" i="4" s="1"/>
  <c r="AT64" i="7"/>
  <c r="AT52" i="4" s="1"/>
  <c r="AS64" i="7"/>
  <c r="AS52" i="4" s="1"/>
  <c r="AS54" i="4" s="1"/>
  <c r="AR64" i="7"/>
  <c r="AR52" i="4" s="1"/>
  <c r="AR54" i="4" s="1"/>
  <c r="AQ64" i="7"/>
  <c r="AQ52" i="4" s="1"/>
  <c r="AP64" i="7"/>
  <c r="AP52" i="4" s="1"/>
  <c r="AO64" i="7"/>
  <c r="AO52" i="4" s="1"/>
  <c r="AO54" i="4" s="1"/>
  <c r="AN64" i="7"/>
  <c r="AN52" i="4" s="1"/>
  <c r="AN54" i="4" s="1"/>
  <c r="AM64" i="7"/>
  <c r="AM52" i="4" s="1"/>
  <c r="AL64" i="7"/>
  <c r="AL52" i="4" s="1"/>
  <c r="AK64" i="7"/>
  <c r="AK52" i="4" s="1"/>
  <c r="AK54" i="4" s="1"/>
  <c r="AJ64" i="7"/>
  <c r="AJ52" i="4" s="1"/>
  <c r="AJ54" i="4" s="1"/>
  <c r="AI64" i="7"/>
  <c r="AI52" i="4" s="1"/>
  <c r="AH64" i="7"/>
  <c r="AH52" i="4" s="1"/>
  <c r="AG64" i="7"/>
  <c r="AG52" i="4" s="1"/>
  <c r="AG54" i="4" s="1"/>
  <c r="AF64" i="7"/>
  <c r="AE64" i="7"/>
  <c r="AD64" i="7"/>
  <c r="AD52" i="4" s="1"/>
  <c r="AC64" i="7"/>
  <c r="AC52" i="4" s="1"/>
  <c r="AC54" i="4" s="1"/>
  <c r="AB64" i="7"/>
  <c r="AA64" i="7"/>
  <c r="AA52" i="4" s="1"/>
  <c r="Z64" i="7"/>
  <c r="Z52" i="4" s="1"/>
  <c r="Y64" i="7"/>
  <c r="Y52" i="4" s="1"/>
  <c r="Y54" i="4" s="1"/>
  <c r="X64" i="7"/>
  <c r="W64" i="7"/>
  <c r="V64" i="7"/>
  <c r="V52" i="4" s="1"/>
  <c r="U64" i="7"/>
  <c r="U52" i="4" s="1"/>
  <c r="U54" i="4" s="1"/>
  <c r="T64" i="7"/>
  <c r="S64" i="7"/>
  <c r="S52" i="4" s="1"/>
  <c r="R64" i="7"/>
  <c r="R52" i="4" s="1"/>
  <c r="Q64" i="7"/>
  <c r="Q52" i="4" s="1"/>
  <c r="P64" i="7"/>
  <c r="O64" i="7"/>
  <c r="N64" i="7"/>
  <c r="N52" i="4" s="1"/>
  <c r="M64" i="7"/>
  <c r="M52" i="4" s="1"/>
  <c r="M54" i="4" s="1"/>
  <c r="L64" i="7"/>
  <c r="K64" i="7"/>
  <c r="K52" i="4" s="1"/>
  <c r="J64" i="7"/>
  <c r="J52" i="4" s="1"/>
  <c r="J54" i="4" s="1"/>
  <c r="I64" i="7"/>
  <c r="I52" i="4" s="1"/>
  <c r="I54" i="4" s="1"/>
  <c r="H64" i="7"/>
  <c r="G64" i="7"/>
  <c r="F64" i="7"/>
  <c r="F52" i="4" s="1"/>
  <c r="E64" i="7"/>
  <c r="E52" i="4" s="1"/>
  <c r="E54" i="4" s="1"/>
  <c r="D64" i="7"/>
  <c r="C64" i="7"/>
  <c r="C52" i="4" s="1"/>
  <c r="BV20" i="9"/>
  <c r="BT20" i="9"/>
  <c r="BS9" i="9"/>
  <c r="BS9" i="5" s="1"/>
  <c r="BR20" i="9"/>
  <c r="BQ20" i="9"/>
  <c r="BN20" i="9"/>
  <c r="BJ20" i="9"/>
  <c r="BI20" i="9"/>
  <c r="BF20" i="9"/>
  <c r="AX20" i="9"/>
  <c r="AW20" i="9"/>
  <c r="AV20" i="9"/>
  <c r="AU9" i="9"/>
  <c r="AU9" i="5" s="1"/>
  <c r="AT20" i="9"/>
  <c r="AS20" i="9"/>
  <c r="AL20" i="9"/>
  <c r="AK20" i="9"/>
  <c r="AH20" i="9"/>
  <c r="AD20" i="9"/>
  <c r="V20" i="9"/>
  <c r="V23" i="9" s="1"/>
  <c r="R20" i="9"/>
  <c r="Q20" i="9"/>
  <c r="Q23" i="9" s="1"/>
  <c r="N20" i="9"/>
  <c r="M20" i="9"/>
  <c r="M23" i="9" s="1"/>
  <c r="J20" i="9"/>
  <c r="H20" i="9"/>
  <c r="F20" i="9"/>
  <c r="BM9" i="9"/>
  <c r="BM9" i="5" s="1"/>
  <c r="BF9" i="9"/>
  <c r="BF9" i="5" s="1"/>
  <c r="AX9" i="9"/>
  <c r="AX9" i="5" s="1"/>
  <c r="AG9" i="9"/>
  <c r="AG9" i="5" s="1"/>
  <c r="Z9" i="9"/>
  <c r="Y9" i="9"/>
  <c r="R9" i="9"/>
  <c r="Q9" i="9"/>
  <c r="O139" i="7"/>
  <c r="BZ137" i="7"/>
  <c r="BY137" i="7"/>
  <c r="BX137" i="7"/>
  <c r="BW137" i="7"/>
  <c r="BV137" i="7"/>
  <c r="BU137" i="7"/>
  <c r="BT137" i="7"/>
  <c r="BS137" i="7"/>
  <c r="BR137" i="7"/>
  <c r="BQ137" i="7"/>
  <c r="BP137" i="7"/>
  <c r="BO137" i="7"/>
  <c r="BN137" i="7"/>
  <c r="BM137" i="7"/>
  <c r="BL137" i="7"/>
  <c r="BK137" i="7"/>
  <c r="BJ137" i="7"/>
  <c r="BI137" i="7"/>
  <c r="BH137" i="7"/>
  <c r="BG137" i="7"/>
  <c r="BF137" i="7"/>
  <c r="BE137" i="7"/>
  <c r="BD137" i="7"/>
  <c r="BC137" i="7"/>
  <c r="BB137" i="7"/>
  <c r="BA137" i="7"/>
  <c r="AZ137" i="7"/>
  <c r="AY137" i="7"/>
  <c r="AX137" i="7"/>
  <c r="AW137" i="7"/>
  <c r="AV137" i="7"/>
  <c r="AU137" i="7"/>
  <c r="AT137" i="7"/>
  <c r="AS137" i="7"/>
  <c r="AR137" i="7"/>
  <c r="AQ137" i="7"/>
  <c r="AP137" i="7"/>
  <c r="AO137" i="7"/>
  <c r="AN137" i="7"/>
  <c r="AM137" i="7"/>
  <c r="AL137" i="7"/>
  <c r="AK137" i="7"/>
  <c r="AJ137" i="7"/>
  <c r="AI137" i="7"/>
  <c r="AH137" i="7"/>
  <c r="AG137" i="7"/>
  <c r="AF137" i="7"/>
  <c r="AE137" i="7"/>
  <c r="AD137" i="7"/>
  <c r="AC137" i="7"/>
  <c r="AB137" i="7"/>
  <c r="AA137" i="7"/>
  <c r="Z137" i="7"/>
  <c r="Y137" i="7"/>
  <c r="X137" i="7"/>
  <c r="W137" i="7"/>
  <c r="V137" i="7"/>
  <c r="U137" i="7"/>
  <c r="T137" i="7"/>
  <c r="S137" i="7"/>
  <c r="R137" i="7"/>
  <c r="Q137" i="7"/>
  <c r="P137" i="7"/>
  <c r="O137" i="7"/>
  <c r="N137" i="7"/>
  <c r="M137" i="7"/>
  <c r="L137" i="7"/>
  <c r="K137" i="7"/>
  <c r="J137" i="7"/>
  <c r="I137" i="7"/>
  <c r="H137" i="7"/>
  <c r="G137" i="7"/>
  <c r="F137" i="7"/>
  <c r="E137" i="7"/>
  <c r="D137" i="7"/>
  <c r="C137" i="7"/>
  <c r="BZ136" i="7"/>
  <c r="BY136" i="7"/>
  <c r="BX136" i="7"/>
  <c r="BW136" i="7"/>
  <c r="BV136" i="7"/>
  <c r="BU136" i="7"/>
  <c r="BT136" i="7"/>
  <c r="BS136" i="7"/>
  <c r="BR136" i="7"/>
  <c r="BQ136" i="7"/>
  <c r="BP136" i="7"/>
  <c r="BO136" i="7"/>
  <c r="BN136" i="7"/>
  <c r="BM136" i="7"/>
  <c r="BL136" i="7"/>
  <c r="BK136" i="7"/>
  <c r="BJ136" i="7"/>
  <c r="BI136" i="7"/>
  <c r="BH136" i="7"/>
  <c r="BG136" i="7"/>
  <c r="BF136" i="7"/>
  <c r="BE136" i="7"/>
  <c r="BD136" i="7"/>
  <c r="BC136" i="7"/>
  <c r="BB136" i="7"/>
  <c r="BA136" i="7"/>
  <c r="AZ136" i="7"/>
  <c r="AY136" i="7"/>
  <c r="AX136" i="7"/>
  <c r="AW136" i="7"/>
  <c r="AV136" i="7"/>
  <c r="AU136" i="7"/>
  <c r="AT136" i="7"/>
  <c r="AS136" i="7"/>
  <c r="AR136" i="7"/>
  <c r="AQ136" i="7"/>
  <c r="AP136" i="7"/>
  <c r="AO136" i="7"/>
  <c r="AN136" i="7"/>
  <c r="AM136" i="7"/>
  <c r="AL136" i="7"/>
  <c r="AK136" i="7"/>
  <c r="AJ136" i="7"/>
  <c r="AI136" i="7"/>
  <c r="AH136" i="7"/>
  <c r="AG136" i="7"/>
  <c r="AF136" i="7"/>
  <c r="AE136" i="7"/>
  <c r="AD136" i="7"/>
  <c r="AC136" i="7"/>
  <c r="AB136" i="7"/>
  <c r="AA136" i="7"/>
  <c r="Z136" i="7"/>
  <c r="Y136" i="7"/>
  <c r="X136" i="7"/>
  <c r="W136" i="7"/>
  <c r="V136" i="7"/>
  <c r="U136" i="7"/>
  <c r="T136" i="7"/>
  <c r="S136" i="7"/>
  <c r="R136" i="7"/>
  <c r="Q136" i="7"/>
  <c r="P136" i="7"/>
  <c r="O136" i="7"/>
  <c r="N136" i="7"/>
  <c r="M136" i="7"/>
  <c r="L136" i="7"/>
  <c r="K136" i="7"/>
  <c r="J136" i="7"/>
  <c r="I136" i="7"/>
  <c r="H136" i="7"/>
  <c r="G136" i="7"/>
  <c r="F136" i="7"/>
  <c r="E136" i="7"/>
  <c r="D136" i="7"/>
  <c r="C136" i="7"/>
  <c r="BZ134" i="7"/>
  <c r="BY134" i="7"/>
  <c r="BX134" i="7"/>
  <c r="BW134" i="7"/>
  <c r="BV134" i="7"/>
  <c r="BU134" i="7"/>
  <c r="BU132" i="7" s="1"/>
  <c r="BT134" i="7"/>
  <c r="BS134" i="7"/>
  <c r="BS132" i="7" s="1"/>
  <c r="BR134" i="7"/>
  <c r="BQ134" i="7"/>
  <c r="BQ132" i="7" s="1"/>
  <c r="BP134" i="7"/>
  <c r="BP132" i="7" s="1"/>
  <c r="BO134" i="7"/>
  <c r="BN134" i="7"/>
  <c r="BM134" i="7"/>
  <c r="BM132" i="7" s="1"/>
  <c r="BL134" i="7"/>
  <c r="BL132" i="7" s="1"/>
  <c r="BK134" i="7"/>
  <c r="BK132" i="7" s="1"/>
  <c r="BJ134" i="7"/>
  <c r="BJ132" i="7" s="1"/>
  <c r="BI134" i="7"/>
  <c r="BH134" i="7"/>
  <c r="BG134" i="7"/>
  <c r="BF134" i="7"/>
  <c r="BE134" i="7"/>
  <c r="BE132" i="7" s="1"/>
  <c r="BD134" i="7"/>
  <c r="BC134" i="7"/>
  <c r="BB134" i="7"/>
  <c r="BB132" i="7" s="1"/>
  <c r="BA134" i="7"/>
  <c r="BA132" i="7" s="1"/>
  <c r="AZ134" i="7"/>
  <c r="AY134" i="7"/>
  <c r="AX134" i="7"/>
  <c r="AW134" i="7"/>
  <c r="AW132" i="7" s="1"/>
  <c r="AV134" i="7"/>
  <c r="AV132" i="7" s="1"/>
  <c r="AU134" i="7"/>
  <c r="AU132" i="7" s="1"/>
  <c r="AT134" i="7"/>
  <c r="AS134" i="7"/>
  <c r="AS132" i="7" s="1"/>
  <c r="AR134" i="7"/>
  <c r="AR132" i="7" s="1"/>
  <c r="AQ134" i="7"/>
  <c r="AP134" i="7"/>
  <c r="AO134" i="7"/>
  <c r="AN134" i="7"/>
  <c r="AM134" i="7"/>
  <c r="AL134" i="7"/>
  <c r="AK134" i="7"/>
  <c r="AJ134" i="7"/>
  <c r="AI134" i="7"/>
  <c r="AH134" i="7"/>
  <c r="AG134" i="7"/>
  <c r="AG132" i="7" s="1"/>
  <c r="AF134" i="7"/>
  <c r="AE134" i="7"/>
  <c r="AE132" i="7" s="1"/>
  <c r="AD134" i="7"/>
  <c r="AC134" i="7"/>
  <c r="AC132" i="7" s="1"/>
  <c r="AB134" i="7"/>
  <c r="AB132" i="7" s="1"/>
  <c r="AA134" i="7"/>
  <c r="Z134" i="7"/>
  <c r="Y134" i="7"/>
  <c r="Y132" i="7" s="1"/>
  <c r="X134" i="7"/>
  <c r="X132" i="7" s="1"/>
  <c r="W134" i="7"/>
  <c r="W132" i="7" s="1"/>
  <c r="V134" i="7"/>
  <c r="V132" i="7" s="1"/>
  <c r="U134" i="7"/>
  <c r="T134" i="7"/>
  <c r="S134" i="7"/>
  <c r="R134" i="7"/>
  <c r="Q134" i="7"/>
  <c r="Q132" i="7" s="1"/>
  <c r="P134" i="7"/>
  <c r="O134" i="7"/>
  <c r="N134" i="7"/>
  <c r="N132" i="7" s="1"/>
  <c r="M134" i="7"/>
  <c r="M132" i="7" s="1"/>
  <c r="L134" i="7"/>
  <c r="K134" i="7"/>
  <c r="J134" i="7"/>
  <c r="I134" i="7"/>
  <c r="I132" i="7" s="1"/>
  <c r="H134" i="7"/>
  <c r="H132" i="7" s="1"/>
  <c r="G134" i="7"/>
  <c r="G132" i="7" s="1"/>
  <c r="F134" i="7"/>
  <c r="E134" i="7"/>
  <c r="E132" i="7" s="1"/>
  <c r="D134" i="7"/>
  <c r="D132" i="7" s="1"/>
  <c r="C134" i="7"/>
  <c r="BZ133" i="7"/>
  <c r="BY133" i="7"/>
  <c r="BY132" i="7" s="1"/>
  <c r="BX133" i="7"/>
  <c r="BX132" i="7" s="1"/>
  <c r="BW133" i="7"/>
  <c r="BW132" i="7" s="1"/>
  <c r="BV133" i="7"/>
  <c r="BV132" i="7" s="1"/>
  <c r="BU133" i="7"/>
  <c r="BT133" i="7"/>
  <c r="BS133" i="7"/>
  <c r="BR133" i="7"/>
  <c r="BQ133" i="7"/>
  <c r="BP133" i="7"/>
  <c r="BO133" i="7"/>
  <c r="BO132" i="7" s="1"/>
  <c r="BN133" i="7"/>
  <c r="BM133" i="7"/>
  <c r="BL133" i="7"/>
  <c r="BK133" i="7"/>
  <c r="BJ133" i="7"/>
  <c r="BI133" i="7"/>
  <c r="BH133" i="7"/>
  <c r="BG133" i="7"/>
  <c r="BG132" i="7" s="1"/>
  <c r="BF133" i="7"/>
  <c r="BE133" i="7"/>
  <c r="BD133" i="7"/>
  <c r="BC133" i="7"/>
  <c r="BB133" i="7"/>
  <c r="BA133" i="7"/>
  <c r="AZ133" i="7"/>
  <c r="AY133" i="7"/>
  <c r="AY132" i="7" s="1"/>
  <c r="AX133" i="7"/>
  <c r="AW133" i="7"/>
  <c r="AV133" i="7"/>
  <c r="AU133" i="7"/>
  <c r="AT133" i="7"/>
  <c r="AS133" i="7"/>
  <c r="AR133" i="7"/>
  <c r="AQ133" i="7"/>
  <c r="AQ132" i="7" s="1"/>
  <c r="AP133" i="7"/>
  <c r="AP132" i="7" s="1"/>
  <c r="AO133" i="7"/>
  <c r="AN133" i="7"/>
  <c r="AM133" i="7"/>
  <c r="AL133" i="7"/>
  <c r="AK133" i="7"/>
  <c r="AK132" i="7" s="1"/>
  <c r="AJ133" i="7"/>
  <c r="AJ132" i="7" s="1"/>
  <c r="AI133" i="7"/>
  <c r="AI132" i="7" s="1"/>
  <c r="AH133" i="7"/>
  <c r="AH132" i="7" s="1"/>
  <c r="AG133" i="7"/>
  <c r="AF133" i="7"/>
  <c r="AE133" i="7"/>
  <c r="AD133" i="7"/>
  <c r="AC133" i="7"/>
  <c r="AB133" i="7"/>
  <c r="AA133" i="7"/>
  <c r="AA132" i="7" s="1"/>
  <c r="Z133" i="7"/>
  <c r="Y133" i="7"/>
  <c r="X133" i="7"/>
  <c r="W133" i="7"/>
  <c r="V133" i="7"/>
  <c r="U133" i="7"/>
  <c r="T133" i="7"/>
  <c r="S133" i="7"/>
  <c r="S132" i="7" s="1"/>
  <c r="R133" i="7"/>
  <c r="Q133" i="7"/>
  <c r="P133" i="7"/>
  <c r="O133" i="7"/>
  <c r="N133" i="7"/>
  <c r="M133" i="7"/>
  <c r="L133" i="7"/>
  <c r="K133" i="7"/>
  <c r="K132" i="7" s="1"/>
  <c r="J133" i="7"/>
  <c r="I133" i="7"/>
  <c r="H133" i="7"/>
  <c r="G133" i="7"/>
  <c r="F133" i="7"/>
  <c r="E133" i="7"/>
  <c r="D133" i="7"/>
  <c r="C133" i="7"/>
  <c r="C132" i="7" s="1"/>
  <c r="BZ132" i="7"/>
  <c r="BT132" i="7"/>
  <c r="BR132" i="7"/>
  <c r="BN132" i="7"/>
  <c r="BI132" i="7"/>
  <c r="BH132" i="7"/>
  <c r="BF132" i="7"/>
  <c r="BD132" i="7"/>
  <c r="BC132" i="7"/>
  <c r="AZ132" i="7"/>
  <c r="AX132" i="7"/>
  <c r="AT132" i="7"/>
  <c r="AO132" i="7"/>
  <c r="AN132" i="7"/>
  <c r="AM132" i="7"/>
  <c r="AL132" i="7"/>
  <c r="AF132" i="7"/>
  <c r="AD132" i="7"/>
  <c r="Z132" i="7"/>
  <c r="U132" i="7"/>
  <c r="T132" i="7"/>
  <c r="R132" i="7"/>
  <c r="P132" i="7"/>
  <c r="O132" i="7"/>
  <c r="L132" i="7"/>
  <c r="J132" i="7"/>
  <c r="F132" i="7"/>
  <c r="BZ131" i="7"/>
  <c r="BY131" i="7"/>
  <c r="BX131" i="7"/>
  <c r="BW131" i="7"/>
  <c r="BV131" i="7"/>
  <c r="BU131" i="7"/>
  <c r="BT131" i="7"/>
  <c r="BS131" i="7"/>
  <c r="BR131" i="7"/>
  <c r="BQ131" i="7"/>
  <c r="BP131" i="7"/>
  <c r="BO131" i="7"/>
  <c r="BN131" i="7"/>
  <c r="BM131" i="7"/>
  <c r="BL131" i="7"/>
  <c r="BK131" i="7"/>
  <c r="BJ131" i="7"/>
  <c r="BI131" i="7"/>
  <c r="BH131" i="7"/>
  <c r="BG131" i="7"/>
  <c r="BF131" i="7"/>
  <c r="BE131" i="7"/>
  <c r="BD131" i="7"/>
  <c r="BC131" i="7"/>
  <c r="BB131" i="7"/>
  <c r="BA131" i="7"/>
  <c r="AZ131" i="7"/>
  <c r="AY131" i="7"/>
  <c r="AX131" i="7"/>
  <c r="AW131" i="7"/>
  <c r="AV131" i="7"/>
  <c r="AU131" i="7"/>
  <c r="AT131" i="7"/>
  <c r="AS131" i="7"/>
  <c r="AR131" i="7"/>
  <c r="AQ131" i="7"/>
  <c r="AP131" i="7"/>
  <c r="AO131" i="7"/>
  <c r="AN131" i="7"/>
  <c r="AM131" i="7"/>
  <c r="AL131" i="7"/>
  <c r="AK131" i="7"/>
  <c r="AJ131" i="7"/>
  <c r="AI131" i="7"/>
  <c r="AH131" i="7"/>
  <c r="AG131" i="7"/>
  <c r="AF131" i="7"/>
  <c r="AE131" i="7"/>
  <c r="AD131" i="7"/>
  <c r="AC131" i="7"/>
  <c r="AB131" i="7"/>
  <c r="AA131" i="7"/>
  <c r="Z131" i="7"/>
  <c r="Y131" i="7"/>
  <c r="X131" i="7"/>
  <c r="W131" i="7"/>
  <c r="V131" i="7"/>
  <c r="U131" i="7"/>
  <c r="T131" i="7"/>
  <c r="S131" i="7"/>
  <c r="R131" i="7"/>
  <c r="Q131" i="7"/>
  <c r="P131" i="7"/>
  <c r="O131" i="7"/>
  <c r="N131" i="7"/>
  <c r="M131" i="7"/>
  <c r="L131" i="7"/>
  <c r="K131" i="7"/>
  <c r="BZ124" i="7"/>
  <c r="BY124" i="7"/>
  <c r="BX124" i="7"/>
  <c r="BW124" i="7"/>
  <c r="BV124" i="7"/>
  <c r="BU124" i="7"/>
  <c r="BT124" i="7"/>
  <c r="BS124" i="7"/>
  <c r="BR124" i="7"/>
  <c r="BQ124" i="7"/>
  <c r="BP124" i="7"/>
  <c r="BO124" i="7"/>
  <c r="BN124" i="7"/>
  <c r="BM124" i="7"/>
  <c r="BL124" i="7"/>
  <c r="BK124" i="7"/>
  <c r="BJ124" i="7"/>
  <c r="BI124" i="7"/>
  <c r="BH124" i="7"/>
  <c r="BG124" i="7"/>
  <c r="BF124" i="7"/>
  <c r="BE124" i="7"/>
  <c r="BD124" i="7"/>
  <c r="BC124" i="7"/>
  <c r="BB124" i="7"/>
  <c r="BA124" i="7"/>
  <c r="AZ124" i="7"/>
  <c r="AY124" i="7"/>
  <c r="AX124" i="7"/>
  <c r="AW124" i="7"/>
  <c r="AV124" i="7"/>
  <c r="AU124" i="7"/>
  <c r="AT124" i="7"/>
  <c r="AS124" i="7"/>
  <c r="AR124" i="7"/>
  <c r="AQ124" i="7"/>
  <c r="AP124" i="7"/>
  <c r="AO124" i="7"/>
  <c r="AN124" i="7"/>
  <c r="AM124" i="7"/>
  <c r="AL124" i="7"/>
  <c r="AK124" i="7"/>
  <c r="AJ124" i="7"/>
  <c r="AI124" i="7"/>
  <c r="AH124" i="7"/>
  <c r="AG124" i="7"/>
  <c r="AF124" i="7"/>
  <c r="AE124" i="7"/>
  <c r="AD124" i="7"/>
  <c r="AC124" i="7"/>
  <c r="AB124" i="7"/>
  <c r="AA124" i="7"/>
  <c r="Z124" i="7"/>
  <c r="Y124" i="7"/>
  <c r="X124" i="7"/>
  <c r="W124" i="7"/>
  <c r="V124" i="7"/>
  <c r="U124" i="7"/>
  <c r="T124" i="7"/>
  <c r="S124" i="7"/>
  <c r="R124" i="7"/>
  <c r="Q124" i="7"/>
  <c r="P124" i="7"/>
  <c r="O124" i="7"/>
  <c r="N124" i="7"/>
  <c r="M124" i="7"/>
  <c r="L124" i="7"/>
  <c r="K124" i="7"/>
  <c r="BZ117" i="7"/>
  <c r="BY117" i="7"/>
  <c r="BX117" i="7"/>
  <c r="BW117" i="7"/>
  <c r="BV117" i="7"/>
  <c r="BU117" i="7"/>
  <c r="BT117" i="7"/>
  <c r="BS117" i="7"/>
  <c r="BR117" i="7"/>
  <c r="BQ117" i="7"/>
  <c r="BP117" i="7"/>
  <c r="BO117" i="7"/>
  <c r="BN117" i="7"/>
  <c r="BM117" i="7"/>
  <c r="BL117" i="7"/>
  <c r="BK117" i="7"/>
  <c r="BJ117" i="7"/>
  <c r="BI117" i="7"/>
  <c r="BH117" i="7"/>
  <c r="BG117" i="7"/>
  <c r="BF117" i="7"/>
  <c r="BE117" i="7"/>
  <c r="BD117" i="7"/>
  <c r="BC117" i="7"/>
  <c r="BB117" i="7"/>
  <c r="BA117" i="7"/>
  <c r="AZ117" i="7"/>
  <c r="AY117" i="7"/>
  <c r="AX117" i="7"/>
  <c r="AW117" i="7"/>
  <c r="AV117" i="7"/>
  <c r="AU117" i="7"/>
  <c r="AT117" i="7"/>
  <c r="AS117" i="7"/>
  <c r="AR117" i="7"/>
  <c r="AQ117" i="7"/>
  <c r="AP117" i="7"/>
  <c r="AO117" i="7"/>
  <c r="AN117" i="7"/>
  <c r="AM117" i="7"/>
  <c r="AL117" i="7"/>
  <c r="AK117" i="7"/>
  <c r="AJ117" i="7"/>
  <c r="AI117" i="7"/>
  <c r="AH117" i="7"/>
  <c r="AG117" i="7"/>
  <c r="AF117" i="7"/>
  <c r="AE117" i="7"/>
  <c r="AD117" i="7"/>
  <c r="AC117" i="7"/>
  <c r="AB117" i="7"/>
  <c r="AA117" i="7"/>
  <c r="Z117" i="7"/>
  <c r="Y117" i="7"/>
  <c r="X117" i="7"/>
  <c r="W117" i="7"/>
  <c r="V117" i="7"/>
  <c r="U117" i="7"/>
  <c r="T117" i="7"/>
  <c r="S117" i="7"/>
  <c r="R117" i="7"/>
  <c r="Q117" i="7"/>
  <c r="P117" i="7"/>
  <c r="O117" i="7"/>
  <c r="N117" i="7"/>
  <c r="M117" i="7"/>
  <c r="L117" i="7"/>
  <c r="K117" i="7"/>
  <c r="J117" i="7"/>
  <c r="I117" i="7"/>
  <c r="H117" i="7"/>
  <c r="G117" i="7"/>
  <c r="F117" i="7"/>
  <c r="E117" i="7"/>
  <c r="D117" i="7"/>
  <c r="C117" i="7"/>
  <c r="BZ116" i="7"/>
  <c r="BY116" i="7"/>
  <c r="BX116" i="7"/>
  <c r="BW116" i="7"/>
  <c r="BV116" i="7"/>
  <c r="BU116" i="7"/>
  <c r="BT116" i="7"/>
  <c r="BS116" i="7"/>
  <c r="BR116" i="7"/>
  <c r="BQ116" i="7"/>
  <c r="BP116" i="7"/>
  <c r="BO116" i="7"/>
  <c r="BN116" i="7"/>
  <c r="BM116" i="7"/>
  <c r="BL116" i="7"/>
  <c r="BK116" i="7"/>
  <c r="BJ116" i="7"/>
  <c r="BI116" i="7"/>
  <c r="BH116" i="7"/>
  <c r="BG116" i="7"/>
  <c r="BF116" i="7"/>
  <c r="BE116" i="7"/>
  <c r="BD116" i="7"/>
  <c r="BC116" i="7"/>
  <c r="BB116" i="7"/>
  <c r="BA116" i="7"/>
  <c r="AZ116" i="7"/>
  <c r="AY116" i="7"/>
  <c r="AX116" i="7"/>
  <c r="AW116" i="7"/>
  <c r="AV116" i="7"/>
  <c r="AU116" i="7"/>
  <c r="AT116" i="7"/>
  <c r="AS116" i="7"/>
  <c r="AR116" i="7"/>
  <c r="AQ116" i="7"/>
  <c r="AP116" i="7"/>
  <c r="AO116" i="7"/>
  <c r="AN116" i="7"/>
  <c r="AM116" i="7"/>
  <c r="AL116" i="7"/>
  <c r="AK116" i="7"/>
  <c r="AJ116" i="7"/>
  <c r="AI116" i="7"/>
  <c r="AH116" i="7"/>
  <c r="AG116" i="7"/>
  <c r="AF116" i="7"/>
  <c r="AE116" i="7"/>
  <c r="AD116" i="7"/>
  <c r="AC116" i="7"/>
  <c r="AB116" i="7"/>
  <c r="AA116" i="7"/>
  <c r="Z116" i="7"/>
  <c r="Y116" i="7"/>
  <c r="X116" i="7"/>
  <c r="W116" i="7"/>
  <c r="V116" i="7"/>
  <c r="U116" i="7"/>
  <c r="T116" i="7"/>
  <c r="S116" i="7"/>
  <c r="R116" i="7"/>
  <c r="Q116" i="7"/>
  <c r="P116" i="7"/>
  <c r="O116" i="7"/>
  <c r="N116" i="7"/>
  <c r="M116" i="7"/>
  <c r="L116" i="7"/>
  <c r="K116" i="7"/>
  <c r="J116" i="7"/>
  <c r="I116" i="7"/>
  <c r="H116" i="7"/>
  <c r="G116" i="7"/>
  <c r="F116" i="7"/>
  <c r="E116" i="7"/>
  <c r="D116" i="7"/>
  <c r="C116" i="7"/>
  <c r="BO115" i="7"/>
  <c r="C115" i="7"/>
  <c r="BZ114" i="7"/>
  <c r="BZ115" i="7" s="1"/>
  <c r="BY114" i="7"/>
  <c r="BX114" i="7"/>
  <c r="BW114" i="7"/>
  <c r="BW115" i="7" s="1"/>
  <c r="BV114" i="7"/>
  <c r="BV115" i="7" s="1"/>
  <c r="BU114" i="7"/>
  <c r="BT114" i="7"/>
  <c r="BS114" i="7"/>
  <c r="BR114" i="7"/>
  <c r="BR115" i="7" s="1"/>
  <c r="BQ114" i="7"/>
  <c r="BP114" i="7"/>
  <c r="BO114" i="7"/>
  <c r="BN114" i="7"/>
  <c r="BN115" i="7" s="1"/>
  <c r="BM114" i="7"/>
  <c r="BL114" i="7"/>
  <c r="BK114" i="7"/>
  <c r="BJ114" i="7"/>
  <c r="BJ115" i="7" s="1"/>
  <c r="BI114" i="7"/>
  <c r="BH114" i="7"/>
  <c r="BG114" i="7"/>
  <c r="BG115" i="7" s="1"/>
  <c r="BF114" i="7"/>
  <c r="BF115" i="7" s="1"/>
  <c r="BE114" i="7"/>
  <c r="BD114" i="7"/>
  <c r="BC114" i="7"/>
  <c r="BB114" i="7"/>
  <c r="BB115" i="7" s="1"/>
  <c r="BA114" i="7"/>
  <c r="AZ114" i="7"/>
  <c r="AY114" i="7"/>
  <c r="AY115" i="7" s="1"/>
  <c r="AX114" i="7"/>
  <c r="AX115" i="7" s="1"/>
  <c r="AW114" i="7"/>
  <c r="AV114" i="7"/>
  <c r="AU114" i="7"/>
  <c r="AT114" i="7"/>
  <c r="AT115" i="7" s="1"/>
  <c r="AS114" i="7"/>
  <c r="AR114" i="7"/>
  <c r="AQ114" i="7"/>
  <c r="AQ115" i="7" s="1"/>
  <c r="AP114" i="7"/>
  <c r="AP115" i="7" s="1"/>
  <c r="AO114" i="7"/>
  <c r="AN114" i="7"/>
  <c r="AM114" i="7"/>
  <c r="AL114" i="7"/>
  <c r="AL115" i="7" s="1"/>
  <c r="AK114" i="7"/>
  <c r="AJ114" i="7"/>
  <c r="AI114" i="7"/>
  <c r="AI115" i="7" s="1"/>
  <c r="AH114" i="7"/>
  <c r="AH115" i="7" s="1"/>
  <c r="AG114" i="7"/>
  <c r="AF114" i="7"/>
  <c r="AE114" i="7"/>
  <c r="AD114" i="7"/>
  <c r="AD115" i="7" s="1"/>
  <c r="AC114" i="7"/>
  <c r="AB114" i="7"/>
  <c r="AA114" i="7"/>
  <c r="AA115" i="7" s="1"/>
  <c r="Z114" i="7"/>
  <c r="Z115" i="7" s="1"/>
  <c r="Y114" i="7"/>
  <c r="X114" i="7"/>
  <c r="W114" i="7"/>
  <c r="V114" i="7"/>
  <c r="V115" i="7" s="1"/>
  <c r="U114" i="7"/>
  <c r="T114" i="7"/>
  <c r="S114" i="7"/>
  <c r="S115" i="7" s="1"/>
  <c r="R114" i="7"/>
  <c r="R115" i="7" s="1"/>
  <c r="Q114" i="7"/>
  <c r="P114" i="7"/>
  <c r="O114" i="7"/>
  <c r="N114" i="7"/>
  <c r="N115" i="7" s="1"/>
  <c r="M114" i="7"/>
  <c r="L114" i="7"/>
  <c r="K114" i="7"/>
  <c r="K115" i="7" s="1"/>
  <c r="J114" i="7"/>
  <c r="J115" i="7" s="1"/>
  <c r="I114" i="7"/>
  <c r="H114" i="7"/>
  <c r="G114" i="7"/>
  <c r="F114" i="7"/>
  <c r="F115" i="7" s="1"/>
  <c r="E114" i="7"/>
  <c r="D114" i="7"/>
  <c r="C114" i="7"/>
  <c r="BZ113" i="7"/>
  <c r="BY113" i="7"/>
  <c r="BX113" i="7"/>
  <c r="BW113" i="7"/>
  <c r="BV113" i="7"/>
  <c r="BU113" i="7"/>
  <c r="BT113" i="7"/>
  <c r="BS113" i="7"/>
  <c r="BR113" i="7"/>
  <c r="BQ113" i="7"/>
  <c r="BP113" i="7"/>
  <c r="BO113" i="7"/>
  <c r="BN113" i="7"/>
  <c r="BM113" i="7"/>
  <c r="BL113" i="7"/>
  <c r="BK113" i="7"/>
  <c r="BJ113" i="7"/>
  <c r="BI113" i="7"/>
  <c r="BH113" i="7"/>
  <c r="BG113" i="7"/>
  <c r="BF113" i="7"/>
  <c r="BE113" i="7"/>
  <c r="BD113" i="7"/>
  <c r="BC113" i="7"/>
  <c r="BB113" i="7"/>
  <c r="BA113" i="7"/>
  <c r="AZ113" i="7"/>
  <c r="AY113" i="7"/>
  <c r="AX113" i="7"/>
  <c r="AW113" i="7"/>
  <c r="AV113" i="7"/>
  <c r="AU113" i="7"/>
  <c r="AT113" i="7"/>
  <c r="AS113" i="7"/>
  <c r="AR113" i="7"/>
  <c r="AQ113" i="7"/>
  <c r="AP113" i="7"/>
  <c r="AO113" i="7"/>
  <c r="AN113" i="7"/>
  <c r="AM113" i="7"/>
  <c r="AL113" i="7"/>
  <c r="AK113" i="7"/>
  <c r="AJ113" i="7"/>
  <c r="AI113" i="7"/>
  <c r="AH113" i="7"/>
  <c r="AG113" i="7"/>
  <c r="AF113" i="7"/>
  <c r="AE113" i="7"/>
  <c r="AD113" i="7"/>
  <c r="AC113" i="7"/>
  <c r="AB113" i="7"/>
  <c r="AA113" i="7"/>
  <c r="Z113" i="7"/>
  <c r="Y113" i="7"/>
  <c r="X113" i="7"/>
  <c r="W113" i="7"/>
  <c r="V113" i="7"/>
  <c r="U113" i="7"/>
  <c r="T113" i="7"/>
  <c r="S113" i="7"/>
  <c r="R113" i="7"/>
  <c r="Q113" i="7"/>
  <c r="P113" i="7"/>
  <c r="O113" i="7"/>
  <c r="N113" i="7"/>
  <c r="M113" i="7"/>
  <c r="L113" i="7"/>
  <c r="K113" i="7"/>
  <c r="BZ108" i="7"/>
  <c r="BZ88" i="4" s="1"/>
  <c r="BY108" i="7"/>
  <c r="BY88" i="4" s="1"/>
  <c r="BX108" i="7"/>
  <c r="BX88" i="4" s="1"/>
  <c r="BW108" i="7"/>
  <c r="BW88" i="4" s="1"/>
  <c r="BV108" i="7"/>
  <c r="BV88" i="4" s="1"/>
  <c r="BU108" i="7"/>
  <c r="BU88" i="4" s="1"/>
  <c r="BT108" i="7"/>
  <c r="BT88" i="4" s="1"/>
  <c r="BS108" i="7"/>
  <c r="BS88" i="4" s="1"/>
  <c r="BR108" i="7"/>
  <c r="BR88" i="4" s="1"/>
  <c r="BQ108" i="7"/>
  <c r="BQ88" i="4" s="1"/>
  <c r="BP108" i="7"/>
  <c r="BP88" i="4" s="1"/>
  <c r="BO108" i="7"/>
  <c r="BO88" i="4" s="1"/>
  <c r="BN108" i="7"/>
  <c r="BN88" i="4" s="1"/>
  <c r="BM108" i="7"/>
  <c r="BM88" i="4" s="1"/>
  <c r="BL108" i="7"/>
  <c r="BL88" i="4" s="1"/>
  <c r="BK108" i="7"/>
  <c r="BK88" i="4" s="1"/>
  <c r="BJ108" i="7"/>
  <c r="BJ88" i="4" s="1"/>
  <c r="BI108" i="7"/>
  <c r="BI88" i="4" s="1"/>
  <c r="BH108" i="7"/>
  <c r="BH88" i="4" s="1"/>
  <c r="BG108" i="7"/>
  <c r="BG88" i="4" s="1"/>
  <c r="BF108" i="7"/>
  <c r="BF88" i="4" s="1"/>
  <c r="BE108" i="7"/>
  <c r="BE88" i="4" s="1"/>
  <c r="BD108" i="7"/>
  <c r="BD88" i="4" s="1"/>
  <c r="BC108" i="7"/>
  <c r="BC88" i="4" s="1"/>
  <c r="BB108" i="7"/>
  <c r="BB88" i="4" s="1"/>
  <c r="BA108" i="7"/>
  <c r="BA88" i="4" s="1"/>
  <c r="AZ108" i="7"/>
  <c r="AZ88" i="4" s="1"/>
  <c r="AY108" i="7"/>
  <c r="AY88" i="4" s="1"/>
  <c r="AX108" i="7"/>
  <c r="AX88" i="4" s="1"/>
  <c r="AW108" i="7"/>
  <c r="AW88" i="4" s="1"/>
  <c r="AV108" i="7"/>
  <c r="AV88" i="4" s="1"/>
  <c r="AU108" i="7"/>
  <c r="AU88" i="4" s="1"/>
  <c r="AT108" i="7"/>
  <c r="AT88" i="4" s="1"/>
  <c r="AS108" i="7"/>
  <c r="AS88" i="4" s="1"/>
  <c r="AR108" i="7"/>
  <c r="AR88" i="4" s="1"/>
  <c r="AQ108" i="7"/>
  <c r="AQ88" i="4" s="1"/>
  <c r="AP108" i="7"/>
  <c r="AP88" i="4" s="1"/>
  <c r="AO108" i="7"/>
  <c r="AO88" i="4" s="1"/>
  <c r="AN108" i="7"/>
  <c r="AN88" i="4" s="1"/>
  <c r="AM108" i="7"/>
  <c r="AM88" i="4" s="1"/>
  <c r="AL108" i="7"/>
  <c r="AL88" i="4" s="1"/>
  <c r="AK108" i="7"/>
  <c r="AK88" i="4" s="1"/>
  <c r="AJ108" i="7"/>
  <c r="AJ88" i="4" s="1"/>
  <c r="AI108" i="7"/>
  <c r="AI88" i="4" s="1"/>
  <c r="AH108" i="7"/>
  <c r="AH88" i="4" s="1"/>
  <c r="AG108" i="7"/>
  <c r="AG88" i="4" s="1"/>
  <c r="AF108" i="7"/>
  <c r="AF88" i="4" s="1"/>
  <c r="AE108" i="7"/>
  <c r="AE88" i="4" s="1"/>
  <c r="AD108" i="7"/>
  <c r="AD88" i="4" s="1"/>
  <c r="AC108" i="7"/>
  <c r="AC88" i="4" s="1"/>
  <c r="AB108" i="7"/>
  <c r="AA108" i="7"/>
  <c r="Z108" i="7"/>
  <c r="Y108" i="7"/>
  <c r="X108" i="7"/>
  <c r="W108" i="7"/>
  <c r="V108" i="7"/>
  <c r="U108" i="7"/>
  <c r="T108" i="7"/>
  <c r="S108" i="7"/>
  <c r="R108" i="7"/>
  <c r="Q108" i="7"/>
  <c r="P108" i="7"/>
  <c r="O108" i="7"/>
  <c r="N108" i="7"/>
  <c r="M108" i="7"/>
  <c r="L108" i="7"/>
  <c r="K108" i="7"/>
  <c r="J108" i="7"/>
  <c r="I108" i="7"/>
  <c r="H108" i="7"/>
  <c r="G108" i="7"/>
  <c r="F108" i="7"/>
  <c r="E108" i="7"/>
  <c r="D108" i="7"/>
  <c r="C108" i="7"/>
  <c r="BZ107" i="7"/>
  <c r="BZ87" i="4" s="1"/>
  <c r="BY107" i="7"/>
  <c r="BY87" i="4" s="1"/>
  <c r="BX107" i="7"/>
  <c r="BX87" i="4" s="1"/>
  <c r="BW107" i="7"/>
  <c r="BW87" i="4" s="1"/>
  <c r="BV107" i="7"/>
  <c r="BV87" i="4" s="1"/>
  <c r="BU107" i="7"/>
  <c r="BU87" i="4" s="1"/>
  <c r="BT107" i="7"/>
  <c r="BT87" i="4" s="1"/>
  <c r="BS107" i="7"/>
  <c r="BS87" i="4" s="1"/>
  <c r="BR107" i="7"/>
  <c r="BR87" i="4" s="1"/>
  <c r="BQ107" i="7"/>
  <c r="BQ87" i="4" s="1"/>
  <c r="BP107" i="7"/>
  <c r="BP87" i="4" s="1"/>
  <c r="BO107" i="7"/>
  <c r="BO87" i="4" s="1"/>
  <c r="BN107" i="7"/>
  <c r="BN87" i="4" s="1"/>
  <c r="BM107" i="7"/>
  <c r="BM87" i="4" s="1"/>
  <c r="BL107" i="7"/>
  <c r="BL87" i="4" s="1"/>
  <c r="BK107" i="7"/>
  <c r="BK87" i="4" s="1"/>
  <c r="BJ107" i="7"/>
  <c r="BJ87" i="4" s="1"/>
  <c r="BI107" i="7"/>
  <c r="BI87" i="4" s="1"/>
  <c r="BH107" i="7"/>
  <c r="BH87" i="4" s="1"/>
  <c r="BG107" i="7"/>
  <c r="BG87" i="4" s="1"/>
  <c r="BF107" i="7"/>
  <c r="BF87" i="4" s="1"/>
  <c r="BE107" i="7"/>
  <c r="BE87" i="4" s="1"/>
  <c r="BD107" i="7"/>
  <c r="BD87" i="4" s="1"/>
  <c r="BC107" i="7"/>
  <c r="BC87" i="4" s="1"/>
  <c r="BB107" i="7"/>
  <c r="BB87" i="4" s="1"/>
  <c r="BA107" i="7"/>
  <c r="BA87" i="4" s="1"/>
  <c r="AZ107" i="7"/>
  <c r="AZ87" i="4" s="1"/>
  <c r="AY107" i="7"/>
  <c r="AY87" i="4" s="1"/>
  <c r="AX107" i="7"/>
  <c r="AX87" i="4" s="1"/>
  <c r="AW107" i="7"/>
  <c r="AW87" i="4" s="1"/>
  <c r="AV107" i="7"/>
  <c r="AV87" i="4" s="1"/>
  <c r="AU107" i="7"/>
  <c r="AU87" i="4" s="1"/>
  <c r="AT107" i="7"/>
  <c r="AT87" i="4" s="1"/>
  <c r="AS107" i="7"/>
  <c r="AS87" i="4" s="1"/>
  <c r="AR107" i="7"/>
  <c r="AR87" i="4" s="1"/>
  <c r="AQ107" i="7"/>
  <c r="AQ87" i="4" s="1"/>
  <c r="AP107" i="7"/>
  <c r="AP87" i="4" s="1"/>
  <c r="AO107" i="7"/>
  <c r="AO87" i="4" s="1"/>
  <c r="AN107" i="7"/>
  <c r="AN87" i="4" s="1"/>
  <c r="AM107" i="7"/>
  <c r="AM87" i="4" s="1"/>
  <c r="AL107" i="7"/>
  <c r="AL87" i="4" s="1"/>
  <c r="AK107" i="7"/>
  <c r="AK87" i="4" s="1"/>
  <c r="AJ107" i="7"/>
  <c r="AJ87" i="4" s="1"/>
  <c r="AI107" i="7"/>
  <c r="AI87" i="4" s="1"/>
  <c r="AH107" i="7"/>
  <c r="AH87" i="4" s="1"/>
  <c r="AG107" i="7"/>
  <c r="AG87" i="4" s="1"/>
  <c r="AF107" i="7"/>
  <c r="AF87" i="4" s="1"/>
  <c r="AE107" i="7"/>
  <c r="AE87" i="4" s="1"/>
  <c r="AD107" i="7"/>
  <c r="AD87" i="4" s="1"/>
  <c r="AC107" i="7"/>
  <c r="AC87" i="4" s="1"/>
  <c r="AB107" i="7"/>
  <c r="AA107" i="7"/>
  <c r="Z107" i="7"/>
  <c r="Y107" i="7"/>
  <c r="X107" i="7"/>
  <c r="W107" i="7"/>
  <c r="V107" i="7"/>
  <c r="U107" i="7"/>
  <c r="T107" i="7"/>
  <c r="S107" i="7"/>
  <c r="R107" i="7"/>
  <c r="Q107" i="7"/>
  <c r="P107" i="7"/>
  <c r="O107" i="7"/>
  <c r="N107" i="7"/>
  <c r="M107" i="7"/>
  <c r="L107" i="7"/>
  <c r="K107" i="7"/>
  <c r="J107" i="7"/>
  <c r="I107" i="7"/>
  <c r="H107" i="7"/>
  <c r="G107" i="7"/>
  <c r="F107" i="7"/>
  <c r="E107" i="7"/>
  <c r="D107" i="7"/>
  <c r="C107" i="7"/>
  <c r="BZ100" i="7"/>
  <c r="BZ80" i="4" s="1"/>
  <c r="BY100" i="7"/>
  <c r="BY80" i="4" s="1"/>
  <c r="BX100" i="7"/>
  <c r="BX80" i="4" s="1"/>
  <c r="BW100" i="7"/>
  <c r="BW80" i="4" s="1"/>
  <c r="BV100" i="7"/>
  <c r="BV80" i="4" s="1"/>
  <c r="BU100" i="7"/>
  <c r="BU80" i="4" s="1"/>
  <c r="BT100" i="7"/>
  <c r="BT80" i="4" s="1"/>
  <c r="BS100" i="7"/>
  <c r="BS80" i="4" s="1"/>
  <c r="BR100" i="7"/>
  <c r="BR80" i="4" s="1"/>
  <c r="BQ100" i="7"/>
  <c r="BQ80" i="4" s="1"/>
  <c r="BP100" i="7"/>
  <c r="BP80" i="4" s="1"/>
  <c r="BO100" i="7"/>
  <c r="BO80" i="4" s="1"/>
  <c r="BN100" i="7"/>
  <c r="BN80" i="4" s="1"/>
  <c r="BM100" i="7"/>
  <c r="BM80" i="4" s="1"/>
  <c r="BL100" i="7"/>
  <c r="BL80" i="4" s="1"/>
  <c r="BK100" i="7"/>
  <c r="BK80" i="4" s="1"/>
  <c r="BJ100" i="7"/>
  <c r="BJ80" i="4" s="1"/>
  <c r="BI100" i="7"/>
  <c r="BI80" i="4" s="1"/>
  <c r="BH100" i="7"/>
  <c r="BH80" i="4" s="1"/>
  <c r="BG100" i="7"/>
  <c r="BG80" i="4" s="1"/>
  <c r="BF100" i="7"/>
  <c r="BF80" i="4" s="1"/>
  <c r="BE100" i="7"/>
  <c r="BE80" i="4" s="1"/>
  <c r="BD100" i="7"/>
  <c r="BD80" i="4" s="1"/>
  <c r="BC100" i="7"/>
  <c r="BC80" i="4" s="1"/>
  <c r="BB100" i="7"/>
  <c r="BB80" i="4" s="1"/>
  <c r="BA100" i="7"/>
  <c r="BA80" i="4" s="1"/>
  <c r="AZ100" i="7"/>
  <c r="AZ80" i="4" s="1"/>
  <c r="AY100" i="7"/>
  <c r="AY80" i="4" s="1"/>
  <c r="AX100" i="7"/>
  <c r="AX80" i="4" s="1"/>
  <c r="AW100" i="7"/>
  <c r="AW80" i="4" s="1"/>
  <c r="AV100" i="7"/>
  <c r="AV80" i="4" s="1"/>
  <c r="AU100" i="7"/>
  <c r="AU80" i="4" s="1"/>
  <c r="AT100" i="7"/>
  <c r="AT80" i="4" s="1"/>
  <c r="AS100" i="7"/>
  <c r="AS80" i="4" s="1"/>
  <c r="AR100" i="7"/>
  <c r="AR80" i="4" s="1"/>
  <c r="AQ100" i="7"/>
  <c r="AQ80" i="4" s="1"/>
  <c r="AP100" i="7"/>
  <c r="AP80" i="4" s="1"/>
  <c r="AO100" i="7"/>
  <c r="AO80" i="4" s="1"/>
  <c r="AN100" i="7"/>
  <c r="AN80" i="4" s="1"/>
  <c r="AM100" i="7"/>
  <c r="AM80" i="4" s="1"/>
  <c r="AL100" i="7"/>
  <c r="AL80" i="4" s="1"/>
  <c r="AK100" i="7"/>
  <c r="AK80" i="4" s="1"/>
  <c r="AJ100" i="7"/>
  <c r="AJ80" i="4" s="1"/>
  <c r="AI100" i="7"/>
  <c r="AI80" i="4" s="1"/>
  <c r="AH100" i="7"/>
  <c r="AH80" i="4" s="1"/>
  <c r="AG100" i="7"/>
  <c r="AG80" i="4" s="1"/>
  <c r="AF100" i="7"/>
  <c r="AF80" i="4" s="1"/>
  <c r="AE100" i="7"/>
  <c r="AE80" i="4" s="1"/>
  <c r="AD100" i="7"/>
  <c r="AD80" i="4" s="1"/>
  <c r="AC100" i="7"/>
  <c r="AC80" i="4" s="1"/>
  <c r="AB100" i="7"/>
  <c r="AA100" i="7"/>
  <c r="Z100" i="7"/>
  <c r="Y100" i="7"/>
  <c r="X100" i="7"/>
  <c r="W100" i="7"/>
  <c r="W80" i="4" s="1"/>
  <c r="V100" i="7"/>
  <c r="U100" i="7"/>
  <c r="T100" i="7"/>
  <c r="S100" i="7"/>
  <c r="R100" i="7"/>
  <c r="Q100" i="7"/>
  <c r="P100" i="7"/>
  <c r="O100" i="7"/>
  <c r="O80" i="4" s="1"/>
  <c r="N100" i="7"/>
  <c r="M100" i="7"/>
  <c r="L100" i="7"/>
  <c r="K100" i="7"/>
  <c r="J100" i="7"/>
  <c r="I100" i="7"/>
  <c r="H100" i="7"/>
  <c r="G100" i="7"/>
  <c r="F100" i="7"/>
  <c r="E100" i="7"/>
  <c r="D100" i="7"/>
  <c r="C100" i="7"/>
  <c r="BZ99" i="7"/>
  <c r="BZ79" i="4" s="1"/>
  <c r="BY99" i="7"/>
  <c r="BY79" i="4" s="1"/>
  <c r="BX99" i="7"/>
  <c r="BX79" i="4" s="1"/>
  <c r="BW99" i="7"/>
  <c r="BW79" i="4" s="1"/>
  <c r="BV99" i="7"/>
  <c r="BV79" i="4" s="1"/>
  <c r="BU99" i="7"/>
  <c r="BU79" i="4" s="1"/>
  <c r="BT99" i="7"/>
  <c r="BT79" i="4" s="1"/>
  <c r="BS99" i="7"/>
  <c r="BS79" i="4" s="1"/>
  <c r="BR99" i="7"/>
  <c r="BR79" i="4" s="1"/>
  <c r="BQ99" i="7"/>
  <c r="BQ79" i="4" s="1"/>
  <c r="BP99" i="7"/>
  <c r="BP79" i="4" s="1"/>
  <c r="BO99" i="7"/>
  <c r="BO79" i="4" s="1"/>
  <c r="BN99" i="7"/>
  <c r="BN79" i="4" s="1"/>
  <c r="BM99" i="7"/>
  <c r="BM79" i="4" s="1"/>
  <c r="BL99" i="7"/>
  <c r="BL79" i="4" s="1"/>
  <c r="BK99" i="7"/>
  <c r="BK79" i="4" s="1"/>
  <c r="BJ99" i="7"/>
  <c r="BJ79" i="4" s="1"/>
  <c r="BI99" i="7"/>
  <c r="BI79" i="4" s="1"/>
  <c r="BH99" i="7"/>
  <c r="BH79" i="4" s="1"/>
  <c r="BG99" i="7"/>
  <c r="BG79" i="4" s="1"/>
  <c r="BF99" i="7"/>
  <c r="BF79" i="4" s="1"/>
  <c r="BE99" i="7"/>
  <c r="BE79" i="4" s="1"/>
  <c r="BD99" i="7"/>
  <c r="BD79" i="4" s="1"/>
  <c r="BC99" i="7"/>
  <c r="BC79" i="4" s="1"/>
  <c r="BB99" i="7"/>
  <c r="BB79" i="4" s="1"/>
  <c r="BA99" i="7"/>
  <c r="BA79" i="4" s="1"/>
  <c r="AZ99" i="7"/>
  <c r="AZ79" i="4" s="1"/>
  <c r="AY99" i="7"/>
  <c r="AY79" i="4" s="1"/>
  <c r="AX99" i="7"/>
  <c r="AX79" i="4" s="1"/>
  <c r="AW99" i="7"/>
  <c r="AW79" i="4" s="1"/>
  <c r="AV99" i="7"/>
  <c r="AV79" i="4" s="1"/>
  <c r="AU99" i="7"/>
  <c r="AU79" i="4" s="1"/>
  <c r="AT99" i="7"/>
  <c r="AT79" i="4" s="1"/>
  <c r="AS99" i="7"/>
  <c r="AS79" i="4" s="1"/>
  <c r="AR99" i="7"/>
  <c r="AR79" i="4" s="1"/>
  <c r="AQ99" i="7"/>
  <c r="AQ79" i="4" s="1"/>
  <c r="AP99" i="7"/>
  <c r="AP79" i="4" s="1"/>
  <c r="AO99" i="7"/>
  <c r="AO79" i="4" s="1"/>
  <c r="AN99" i="7"/>
  <c r="AN79" i="4" s="1"/>
  <c r="AM99" i="7"/>
  <c r="AM79" i="4" s="1"/>
  <c r="AL99" i="7"/>
  <c r="AL79" i="4" s="1"/>
  <c r="AK99" i="7"/>
  <c r="AK79" i="4" s="1"/>
  <c r="AJ99" i="7"/>
  <c r="AJ79" i="4" s="1"/>
  <c r="AI99" i="7"/>
  <c r="AI79" i="4" s="1"/>
  <c r="AH99" i="7"/>
  <c r="AH79" i="4" s="1"/>
  <c r="AG99" i="7"/>
  <c r="AG79" i="4" s="1"/>
  <c r="AF99" i="7"/>
  <c r="AF79" i="4" s="1"/>
  <c r="AE99" i="7"/>
  <c r="AE79" i="4" s="1"/>
  <c r="AD99" i="7"/>
  <c r="AD79" i="4" s="1"/>
  <c r="AC99" i="7"/>
  <c r="AC79" i="4" s="1"/>
  <c r="AB99" i="7"/>
  <c r="AA99" i="7"/>
  <c r="Z99" i="7"/>
  <c r="Y99" i="7"/>
  <c r="X99" i="7"/>
  <c r="W99" i="7"/>
  <c r="V99" i="7"/>
  <c r="U99" i="7"/>
  <c r="T99" i="7"/>
  <c r="S99" i="7"/>
  <c r="R99" i="7"/>
  <c r="Q99" i="7"/>
  <c r="P99" i="7"/>
  <c r="O99" i="7"/>
  <c r="N99" i="7"/>
  <c r="M99" i="7"/>
  <c r="L99" i="7"/>
  <c r="K99" i="7"/>
  <c r="J99" i="7"/>
  <c r="I99" i="7"/>
  <c r="H99" i="7"/>
  <c r="G99" i="7"/>
  <c r="F99" i="7"/>
  <c r="E99" i="7"/>
  <c r="D99" i="7"/>
  <c r="C99" i="7"/>
  <c r="C79" i="4" s="1"/>
  <c r="BZ98" i="7"/>
  <c r="BY98" i="7"/>
  <c r="BX98" i="7"/>
  <c r="BW98" i="7"/>
  <c r="BV98" i="7"/>
  <c r="BU98" i="7"/>
  <c r="BT98" i="7"/>
  <c r="BS98" i="7"/>
  <c r="BR98" i="7"/>
  <c r="BQ98" i="7"/>
  <c r="BP98" i="7"/>
  <c r="BO98" i="7"/>
  <c r="BN98" i="7"/>
  <c r="BM98" i="7"/>
  <c r="BL98" i="7"/>
  <c r="BK98" i="7"/>
  <c r="BJ98" i="7"/>
  <c r="BI98" i="7"/>
  <c r="BH98" i="7"/>
  <c r="BG98" i="7"/>
  <c r="BF98" i="7"/>
  <c r="BE98" i="7"/>
  <c r="BD98" i="7"/>
  <c r="BC98" i="7"/>
  <c r="BB98" i="7"/>
  <c r="BA98" i="7"/>
  <c r="AZ98" i="7"/>
  <c r="AY98" i="7"/>
  <c r="AX98" i="7"/>
  <c r="AW98" i="7"/>
  <c r="AV98" i="7"/>
  <c r="AU98" i="7"/>
  <c r="AT98" i="7"/>
  <c r="AS98" i="7"/>
  <c r="AR98" i="7"/>
  <c r="AQ98" i="7"/>
  <c r="AP98" i="7"/>
  <c r="AO98" i="7"/>
  <c r="AN98" i="7"/>
  <c r="AM98" i="7"/>
  <c r="AL98" i="7"/>
  <c r="AK98" i="7"/>
  <c r="AJ98" i="7"/>
  <c r="AI98" i="7"/>
  <c r="AH98" i="7"/>
  <c r="AG98" i="7"/>
  <c r="AF98" i="7"/>
  <c r="AE98" i="7"/>
  <c r="AD98" i="7"/>
  <c r="AC98" i="7"/>
  <c r="AB98" i="7"/>
  <c r="AA98" i="7"/>
  <c r="Z98" i="7"/>
  <c r="Y98" i="7"/>
  <c r="X98" i="7"/>
  <c r="W98" i="7"/>
  <c r="V98" i="7"/>
  <c r="U98" i="7"/>
  <c r="T98" i="7"/>
  <c r="S98" i="7"/>
  <c r="R98" i="7"/>
  <c r="Q98" i="7"/>
  <c r="P98" i="7"/>
  <c r="O98" i="7"/>
  <c r="N98" i="7"/>
  <c r="M98" i="7"/>
  <c r="L98" i="7"/>
  <c r="K98" i="7"/>
  <c r="BZ94" i="7"/>
  <c r="BY94" i="7"/>
  <c r="BY74" i="4" s="1"/>
  <c r="BX94" i="7"/>
  <c r="BX74" i="4" s="1"/>
  <c r="BW94" i="7"/>
  <c r="BW74" i="4" s="1"/>
  <c r="BV94" i="7"/>
  <c r="BV74" i="4" s="1"/>
  <c r="BV75" i="4" s="1"/>
  <c r="BU94" i="7"/>
  <c r="BU74" i="4" s="1"/>
  <c r="BT94" i="7"/>
  <c r="BT74" i="4" s="1"/>
  <c r="BT75" i="4" s="1"/>
  <c r="BS94" i="7"/>
  <c r="BS74" i="4" s="1"/>
  <c r="BR94" i="7"/>
  <c r="BQ94" i="7"/>
  <c r="BQ74" i="4" s="1"/>
  <c r="BP94" i="7"/>
  <c r="BP74" i="4" s="1"/>
  <c r="BO94" i="7"/>
  <c r="BO74" i="4" s="1"/>
  <c r="BN94" i="7"/>
  <c r="BN74" i="4" s="1"/>
  <c r="BM94" i="7"/>
  <c r="BM74" i="4" s="1"/>
  <c r="BL94" i="7"/>
  <c r="BL74" i="4" s="1"/>
  <c r="BL75" i="4" s="1"/>
  <c r="BK94" i="7"/>
  <c r="BK74" i="4" s="1"/>
  <c r="BJ94" i="7"/>
  <c r="BI94" i="7"/>
  <c r="BI74" i="4" s="1"/>
  <c r="BH94" i="7"/>
  <c r="BH74" i="4" s="1"/>
  <c r="BG94" i="7"/>
  <c r="BG74" i="4" s="1"/>
  <c r="BF94" i="7"/>
  <c r="BF74" i="4" s="1"/>
  <c r="BF75" i="4" s="1"/>
  <c r="BE94" i="7"/>
  <c r="BE74" i="4" s="1"/>
  <c r="BD94" i="7"/>
  <c r="BD74" i="4" s="1"/>
  <c r="BD75" i="4" s="1"/>
  <c r="BC94" i="7"/>
  <c r="BC74" i="4" s="1"/>
  <c r="BB94" i="7"/>
  <c r="BA94" i="7"/>
  <c r="BA74" i="4" s="1"/>
  <c r="AZ94" i="7"/>
  <c r="AZ74" i="4" s="1"/>
  <c r="AY94" i="7"/>
  <c r="AY74" i="4" s="1"/>
  <c r="AX94" i="7"/>
  <c r="AX74" i="4" s="1"/>
  <c r="AW94" i="7"/>
  <c r="AW74" i="4" s="1"/>
  <c r="AV94" i="7"/>
  <c r="AV74" i="4" s="1"/>
  <c r="AV75" i="4" s="1"/>
  <c r="AU94" i="7"/>
  <c r="AU74" i="4" s="1"/>
  <c r="AT94" i="7"/>
  <c r="AS94" i="7"/>
  <c r="AS74" i="4" s="1"/>
  <c r="AR94" i="7"/>
  <c r="AR74" i="4" s="1"/>
  <c r="AQ94" i="7"/>
  <c r="AQ74" i="4" s="1"/>
  <c r="AP94" i="7"/>
  <c r="AP74" i="4" s="1"/>
  <c r="AP75" i="4" s="1"/>
  <c r="AO94" i="7"/>
  <c r="AO74" i="4" s="1"/>
  <c r="AN94" i="7"/>
  <c r="AN74" i="4" s="1"/>
  <c r="AM94" i="7"/>
  <c r="AM74" i="4" s="1"/>
  <c r="AL94" i="7"/>
  <c r="AK94" i="7"/>
  <c r="AK74" i="4" s="1"/>
  <c r="AJ94" i="7"/>
  <c r="AJ74" i="4" s="1"/>
  <c r="AI94" i="7"/>
  <c r="AI74" i="4" s="1"/>
  <c r="AH94" i="7"/>
  <c r="AH74" i="4" s="1"/>
  <c r="AG94" i="7"/>
  <c r="AG74" i="4" s="1"/>
  <c r="AF94" i="7"/>
  <c r="AF74" i="4" s="1"/>
  <c r="AE94" i="7"/>
  <c r="AE74" i="4" s="1"/>
  <c r="AD94" i="7"/>
  <c r="AC94" i="7"/>
  <c r="AC74" i="4" s="1"/>
  <c r="AB94" i="7"/>
  <c r="AA94" i="7"/>
  <c r="Z94" i="7"/>
  <c r="Y94" i="7"/>
  <c r="X94" i="7"/>
  <c r="W94" i="7"/>
  <c r="V94" i="7"/>
  <c r="U94" i="7"/>
  <c r="T94" i="7"/>
  <c r="S94" i="7"/>
  <c r="R94" i="7"/>
  <c r="Q94" i="7"/>
  <c r="P94" i="7"/>
  <c r="O94" i="7"/>
  <c r="N94" i="7"/>
  <c r="M94" i="7"/>
  <c r="L94" i="7"/>
  <c r="K94" i="7"/>
  <c r="J94" i="7"/>
  <c r="I94" i="7"/>
  <c r="H94" i="7"/>
  <c r="G94" i="7"/>
  <c r="F94" i="7"/>
  <c r="E94" i="7"/>
  <c r="D94" i="7"/>
  <c r="C94" i="7"/>
  <c r="BZ91" i="7"/>
  <c r="BY91" i="7"/>
  <c r="BX91" i="7"/>
  <c r="BW91" i="7"/>
  <c r="BV91" i="7"/>
  <c r="BU91" i="7"/>
  <c r="BT91" i="7"/>
  <c r="BS91" i="7"/>
  <c r="BR91" i="7"/>
  <c r="BQ91" i="7"/>
  <c r="BP91" i="7"/>
  <c r="BO91" i="7"/>
  <c r="BN91" i="7"/>
  <c r="BM91" i="7"/>
  <c r="BL91" i="7"/>
  <c r="BK91" i="7"/>
  <c r="BJ91" i="7"/>
  <c r="BI91" i="7"/>
  <c r="BH91" i="7"/>
  <c r="BG91" i="7"/>
  <c r="BF91" i="7"/>
  <c r="BE91" i="7"/>
  <c r="BD91" i="7"/>
  <c r="BC91" i="7"/>
  <c r="BB91" i="7"/>
  <c r="BA91" i="7"/>
  <c r="AZ91" i="7"/>
  <c r="AY91" i="7"/>
  <c r="AX91" i="7"/>
  <c r="AW91" i="7"/>
  <c r="AV91" i="7"/>
  <c r="AU91" i="7"/>
  <c r="AT91" i="7"/>
  <c r="AS91" i="7"/>
  <c r="AR91" i="7"/>
  <c r="AQ91" i="7"/>
  <c r="AP91" i="7"/>
  <c r="AO91" i="7"/>
  <c r="AN91" i="7"/>
  <c r="AM91" i="7"/>
  <c r="AL91" i="7"/>
  <c r="AK91" i="7"/>
  <c r="AJ91" i="7"/>
  <c r="AI91" i="7"/>
  <c r="AH91" i="7"/>
  <c r="AG91" i="7"/>
  <c r="AF91" i="7"/>
  <c r="AE91" i="7"/>
  <c r="AD91" i="7"/>
  <c r="AC91" i="7"/>
  <c r="AB91" i="7"/>
  <c r="AA91" i="7"/>
  <c r="Z91" i="7"/>
  <c r="Y91" i="7"/>
  <c r="X91" i="7"/>
  <c r="W91" i="7"/>
  <c r="V91" i="7"/>
  <c r="U91" i="7"/>
  <c r="T91" i="7"/>
  <c r="S91" i="7"/>
  <c r="R91" i="7"/>
  <c r="Q91" i="7"/>
  <c r="P91" i="7"/>
  <c r="O91" i="7"/>
  <c r="N91" i="7"/>
  <c r="M91" i="7"/>
  <c r="L91" i="7"/>
  <c r="K91" i="7"/>
  <c r="BZ88" i="7"/>
  <c r="BY88" i="7"/>
  <c r="BX88" i="7"/>
  <c r="BW88" i="7"/>
  <c r="BV88" i="7"/>
  <c r="BU88" i="7"/>
  <c r="BT88" i="7"/>
  <c r="BS88" i="7"/>
  <c r="BR88" i="7"/>
  <c r="BQ88" i="7"/>
  <c r="BP88" i="7"/>
  <c r="BO88" i="7"/>
  <c r="BN88" i="7"/>
  <c r="BM88" i="7"/>
  <c r="BL88" i="7"/>
  <c r="BK88" i="7"/>
  <c r="BJ88" i="7"/>
  <c r="BI88" i="7"/>
  <c r="BH88" i="7"/>
  <c r="BG88" i="7"/>
  <c r="BF88" i="7"/>
  <c r="BE88" i="7"/>
  <c r="BD88" i="7"/>
  <c r="BC88" i="7"/>
  <c r="BB88" i="7"/>
  <c r="BA88" i="7"/>
  <c r="AZ88" i="7"/>
  <c r="AY88" i="7"/>
  <c r="AX88" i="7"/>
  <c r="AW88" i="7"/>
  <c r="AV88" i="7"/>
  <c r="AU88" i="7"/>
  <c r="AT88" i="7"/>
  <c r="AS88" i="7"/>
  <c r="AR88" i="7"/>
  <c r="AQ88" i="7"/>
  <c r="AP88" i="7"/>
  <c r="AO88" i="7"/>
  <c r="AN88" i="7"/>
  <c r="AM88" i="7"/>
  <c r="AL88" i="7"/>
  <c r="AK88" i="7"/>
  <c r="AJ88" i="7"/>
  <c r="AI88" i="7"/>
  <c r="AH88" i="7"/>
  <c r="AG88" i="7"/>
  <c r="AF88" i="7"/>
  <c r="AE88" i="7"/>
  <c r="AD88" i="7"/>
  <c r="AC88" i="7"/>
  <c r="AB88" i="7"/>
  <c r="AA88" i="7"/>
  <c r="Z88" i="7"/>
  <c r="Y88" i="7"/>
  <c r="X88" i="7"/>
  <c r="W88" i="7"/>
  <c r="V88" i="7"/>
  <c r="U88" i="7"/>
  <c r="T88" i="7"/>
  <c r="S88" i="7"/>
  <c r="R88" i="7"/>
  <c r="Q88" i="7"/>
  <c r="P88" i="7"/>
  <c r="O88" i="7"/>
  <c r="N88" i="7"/>
  <c r="M88" i="7"/>
  <c r="L88" i="7"/>
  <c r="K88" i="7"/>
  <c r="J88" i="7"/>
  <c r="I88" i="7"/>
  <c r="H88" i="7"/>
  <c r="G88" i="7"/>
  <c r="F88" i="7"/>
  <c r="E88" i="7"/>
  <c r="D88" i="7"/>
  <c r="C88" i="7"/>
  <c r="BZ77" i="7"/>
  <c r="BY77" i="7"/>
  <c r="BX77" i="7"/>
  <c r="BW77" i="7"/>
  <c r="BV77" i="7"/>
  <c r="BU77" i="7"/>
  <c r="BT77" i="7"/>
  <c r="BS77" i="7"/>
  <c r="BR77" i="7"/>
  <c r="BQ77" i="7"/>
  <c r="BP77" i="7"/>
  <c r="BO77" i="7"/>
  <c r="BN77" i="7"/>
  <c r="BM77" i="7"/>
  <c r="BL77" i="7"/>
  <c r="BK77" i="7"/>
  <c r="BJ77" i="7"/>
  <c r="BI77" i="7"/>
  <c r="BH77" i="7"/>
  <c r="BG77" i="7"/>
  <c r="BF77" i="7"/>
  <c r="BE77" i="7"/>
  <c r="BD77" i="7"/>
  <c r="BC77" i="7"/>
  <c r="BB77" i="7"/>
  <c r="BA77" i="7"/>
  <c r="AZ77" i="7"/>
  <c r="AY77" i="7"/>
  <c r="AX77" i="7"/>
  <c r="AW77" i="7"/>
  <c r="AV77" i="7"/>
  <c r="AU77" i="7"/>
  <c r="AT77" i="7"/>
  <c r="AS77" i="7"/>
  <c r="AR77" i="7"/>
  <c r="AQ77" i="7"/>
  <c r="AP77" i="7"/>
  <c r="AO77" i="7"/>
  <c r="AN77" i="7"/>
  <c r="AM77" i="7"/>
  <c r="AL77" i="7"/>
  <c r="AK77" i="7"/>
  <c r="AJ77" i="7"/>
  <c r="AI77" i="7"/>
  <c r="AH77" i="7"/>
  <c r="AG77" i="7"/>
  <c r="AF77" i="7"/>
  <c r="AE77" i="7"/>
  <c r="AD77" i="7"/>
  <c r="AC77" i="7"/>
  <c r="AB77" i="7"/>
  <c r="AA77" i="7"/>
  <c r="Z77" i="7"/>
  <c r="Y77" i="7"/>
  <c r="X77" i="7"/>
  <c r="W77" i="7"/>
  <c r="V77" i="7"/>
  <c r="U77" i="7"/>
  <c r="T77" i="7"/>
  <c r="S77" i="7"/>
  <c r="R77" i="7"/>
  <c r="Q77" i="7"/>
  <c r="P77" i="7"/>
  <c r="O77" i="7"/>
  <c r="N77" i="7"/>
  <c r="M77" i="7"/>
  <c r="L77" i="7"/>
  <c r="K77" i="7"/>
  <c r="BZ70" i="7"/>
  <c r="BY70" i="7"/>
  <c r="BX70" i="7"/>
  <c r="BW70" i="7"/>
  <c r="BV70" i="7"/>
  <c r="BU70" i="7"/>
  <c r="BT70" i="7"/>
  <c r="BS70" i="7"/>
  <c r="BR70" i="7"/>
  <c r="BQ70" i="7"/>
  <c r="BP70" i="7"/>
  <c r="BO70" i="7"/>
  <c r="BN70" i="7"/>
  <c r="BM70" i="7"/>
  <c r="BL70" i="7"/>
  <c r="BK70" i="7"/>
  <c r="BJ70" i="7"/>
  <c r="BI70" i="7"/>
  <c r="BH70" i="7"/>
  <c r="BG70" i="7"/>
  <c r="BF70" i="7"/>
  <c r="BE70" i="7"/>
  <c r="BD70" i="7"/>
  <c r="BC70" i="7"/>
  <c r="BB70" i="7"/>
  <c r="BA70" i="7"/>
  <c r="AZ70" i="7"/>
  <c r="AY70" i="7"/>
  <c r="AX70" i="7"/>
  <c r="AW70" i="7"/>
  <c r="AV70" i="7"/>
  <c r="AU70" i="7"/>
  <c r="AT70" i="7"/>
  <c r="AS70" i="7"/>
  <c r="AR70" i="7"/>
  <c r="AQ70" i="7"/>
  <c r="AP70" i="7"/>
  <c r="AO70" i="7"/>
  <c r="AN70" i="7"/>
  <c r="AM70" i="7"/>
  <c r="AL70" i="7"/>
  <c r="AK70" i="7"/>
  <c r="AJ70" i="7"/>
  <c r="AI70" i="7"/>
  <c r="AH70" i="7"/>
  <c r="AG70" i="7"/>
  <c r="AF70" i="7"/>
  <c r="AE70" i="7"/>
  <c r="AD70" i="7"/>
  <c r="AC70" i="7"/>
  <c r="AB70" i="7"/>
  <c r="AA70" i="7"/>
  <c r="Z70" i="7"/>
  <c r="Y70" i="7"/>
  <c r="X70" i="7"/>
  <c r="W70" i="7"/>
  <c r="V70" i="7"/>
  <c r="U70" i="7"/>
  <c r="T70" i="7"/>
  <c r="S70" i="7"/>
  <c r="R70" i="7"/>
  <c r="Q70" i="7"/>
  <c r="P70" i="7"/>
  <c r="O70" i="7"/>
  <c r="N70" i="7"/>
  <c r="M70" i="7"/>
  <c r="L70" i="7"/>
  <c r="K70" i="7"/>
  <c r="AM67" i="7"/>
  <c r="W67" i="7"/>
  <c r="O67" i="7"/>
  <c r="AY66" i="7"/>
  <c r="AI66" i="7"/>
  <c r="AA66" i="7"/>
  <c r="BZ67" i="7"/>
  <c r="BY67" i="7"/>
  <c r="BV67" i="7"/>
  <c r="BU67" i="7"/>
  <c r="BT67" i="7"/>
  <c r="BS67" i="7"/>
  <c r="BR67" i="7"/>
  <c r="BQ67" i="7"/>
  <c r="BN67" i="7"/>
  <c r="BM67" i="7"/>
  <c r="BL67" i="7"/>
  <c r="BK67" i="7"/>
  <c r="BJ67" i="7"/>
  <c r="BI67" i="7"/>
  <c r="BF67" i="7"/>
  <c r="BE67" i="7"/>
  <c r="BD67" i="7"/>
  <c r="BC67" i="7"/>
  <c r="BB67" i="7"/>
  <c r="BA67" i="7"/>
  <c r="AX67" i="7"/>
  <c r="AW67" i="7"/>
  <c r="AV67" i="7"/>
  <c r="AU67" i="7"/>
  <c r="AT67" i="7"/>
  <c r="AS67" i="7"/>
  <c r="AP67" i="7"/>
  <c r="AO67" i="7"/>
  <c r="AN67" i="7"/>
  <c r="AL67" i="7"/>
  <c r="AK67" i="7"/>
  <c r="AH67" i="7"/>
  <c r="AG67" i="7"/>
  <c r="AF67" i="7"/>
  <c r="AE67" i="7"/>
  <c r="AD67" i="7"/>
  <c r="AC67" i="7"/>
  <c r="Z67" i="7"/>
  <c r="Y67" i="7"/>
  <c r="X67" i="7"/>
  <c r="V67" i="7"/>
  <c r="U67" i="7"/>
  <c r="R67" i="7"/>
  <c r="Q67" i="7"/>
  <c r="P67" i="7"/>
  <c r="N67" i="7"/>
  <c r="M67" i="7"/>
  <c r="L67" i="7"/>
  <c r="J67" i="7"/>
  <c r="I67" i="7"/>
  <c r="H67" i="7"/>
  <c r="G67" i="7"/>
  <c r="F67" i="7"/>
  <c r="E67" i="7"/>
  <c r="D67" i="7"/>
  <c r="BZ66" i="7"/>
  <c r="BY66" i="7"/>
  <c r="BX66" i="7"/>
  <c r="BW66" i="7"/>
  <c r="BV66" i="7"/>
  <c r="BU66" i="7"/>
  <c r="BT66" i="7"/>
  <c r="BR66" i="7"/>
  <c r="BQ66" i="7"/>
  <c r="BP66" i="7"/>
  <c r="BO66" i="7"/>
  <c r="BN66" i="7"/>
  <c r="BM66" i="7"/>
  <c r="BL66" i="7"/>
  <c r="BJ66" i="7"/>
  <c r="BI66" i="7"/>
  <c r="BH66" i="7"/>
  <c r="BG66" i="7"/>
  <c r="BF66" i="7"/>
  <c r="BE66" i="7"/>
  <c r="BD66" i="7"/>
  <c r="BB66" i="7"/>
  <c r="BA66" i="7"/>
  <c r="AZ66" i="7"/>
  <c r="AX66" i="7"/>
  <c r="AW66" i="7"/>
  <c r="AV66" i="7"/>
  <c r="AT66" i="7"/>
  <c r="AS66" i="7"/>
  <c r="AR66" i="7"/>
  <c r="AQ66" i="7"/>
  <c r="AP66" i="7"/>
  <c r="AO66" i="7"/>
  <c r="AN66" i="7"/>
  <c r="AL66" i="7"/>
  <c r="AK66" i="7"/>
  <c r="AJ66" i="7"/>
  <c r="AH66" i="7"/>
  <c r="AG66" i="7"/>
  <c r="AD66" i="7"/>
  <c r="AC66" i="7"/>
  <c r="AB66" i="7"/>
  <c r="Z66" i="7"/>
  <c r="Y66" i="7"/>
  <c r="V66" i="7"/>
  <c r="U66" i="7"/>
  <c r="T66" i="7"/>
  <c r="S66" i="7"/>
  <c r="R66" i="7"/>
  <c r="Q66" i="7"/>
  <c r="N66" i="7"/>
  <c r="M66" i="7"/>
  <c r="L66" i="7"/>
  <c r="K66" i="7"/>
  <c r="J66" i="7"/>
  <c r="I66" i="7"/>
  <c r="F66" i="7"/>
  <c r="E66" i="7"/>
  <c r="D66" i="7"/>
  <c r="C66" i="7"/>
  <c r="BZ63" i="7"/>
  <c r="BZ51" i="4" s="1"/>
  <c r="BY63" i="7"/>
  <c r="BY51" i="4" s="1"/>
  <c r="BX63" i="7"/>
  <c r="BX51" i="4" s="1"/>
  <c r="BW63" i="7"/>
  <c r="BW51" i="4" s="1"/>
  <c r="BV63" i="7"/>
  <c r="BV51" i="4" s="1"/>
  <c r="BU63" i="7"/>
  <c r="BU51" i="4" s="1"/>
  <c r="BT63" i="7"/>
  <c r="BT51" i="4" s="1"/>
  <c r="BS63" i="7"/>
  <c r="BS51" i="4" s="1"/>
  <c r="BR63" i="7"/>
  <c r="BR51" i="4" s="1"/>
  <c r="BQ63" i="7"/>
  <c r="BQ51" i="4" s="1"/>
  <c r="BP63" i="7"/>
  <c r="BP51" i="4" s="1"/>
  <c r="BO63" i="7"/>
  <c r="BO51" i="4" s="1"/>
  <c r="BN63" i="7"/>
  <c r="BN51" i="4" s="1"/>
  <c r="BM63" i="7"/>
  <c r="BM51" i="4" s="1"/>
  <c r="BL63" i="7"/>
  <c r="BL51" i="4" s="1"/>
  <c r="BK63" i="7"/>
  <c r="BK51" i="4" s="1"/>
  <c r="BJ63" i="7"/>
  <c r="BJ51" i="4" s="1"/>
  <c r="BI63" i="7"/>
  <c r="BI51" i="4" s="1"/>
  <c r="BH63" i="7"/>
  <c r="BH51" i="4" s="1"/>
  <c r="BG63" i="7"/>
  <c r="BG51" i="4" s="1"/>
  <c r="BF63" i="7"/>
  <c r="BF51" i="4" s="1"/>
  <c r="BE63" i="7"/>
  <c r="BE51" i="4" s="1"/>
  <c r="BD63" i="7"/>
  <c r="BD51" i="4" s="1"/>
  <c r="BC63" i="7"/>
  <c r="BC51" i="4" s="1"/>
  <c r="BB63" i="7"/>
  <c r="BB51" i="4" s="1"/>
  <c r="BA63" i="7"/>
  <c r="BA51" i="4" s="1"/>
  <c r="AZ63" i="7"/>
  <c r="AZ51" i="4" s="1"/>
  <c r="AY63" i="7"/>
  <c r="AY51" i="4" s="1"/>
  <c r="AX63" i="7"/>
  <c r="AX51" i="4" s="1"/>
  <c r="AW63" i="7"/>
  <c r="AW51" i="4" s="1"/>
  <c r="AV63" i="7"/>
  <c r="AV51" i="4" s="1"/>
  <c r="AU63" i="7"/>
  <c r="AU51" i="4" s="1"/>
  <c r="AT63" i="7"/>
  <c r="AT51" i="4" s="1"/>
  <c r="AS63" i="7"/>
  <c r="AS51" i="4" s="1"/>
  <c r="AR63" i="7"/>
  <c r="AR51" i="4" s="1"/>
  <c r="AQ63" i="7"/>
  <c r="AQ51" i="4" s="1"/>
  <c r="AP63" i="7"/>
  <c r="AP51" i="4" s="1"/>
  <c r="AO63" i="7"/>
  <c r="AO51" i="4" s="1"/>
  <c r="AN63" i="7"/>
  <c r="AN51" i="4" s="1"/>
  <c r="AM63" i="7"/>
  <c r="AM51" i="4" s="1"/>
  <c r="AL63" i="7"/>
  <c r="AL51" i="4" s="1"/>
  <c r="AK63" i="7"/>
  <c r="AK51" i="4" s="1"/>
  <c r="AJ63" i="7"/>
  <c r="AJ51" i="4" s="1"/>
  <c r="AI63" i="7"/>
  <c r="AI51" i="4" s="1"/>
  <c r="AH63" i="7"/>
  <c r="AH51" i="4" s="1"/>
  <c r="AG63" i="7"/>
  <c r="AG51" i="4" s="1"/>
  <c r="AF63" i="7"/>
  <c r="AF51" i="4" s="1"/>
  <c r="AE63" i="7"/>
  <c r="AE51" i="4" s="1"/>
  <c r="AD63" i="7"/>
  <c r="AD51" i="4" s="1"/>
  <c r="AC63" i="7"/>
  <c r="AC51" i="4" s="1"/>
  <c r="AB63" i="7"/>
  <c r="AA63" i="7"/>
  <c r="Z63" i="7"/>
  <c r="Y63" i="7"/>
  <c r="X63" i="7"/>
  <c r="W63" i="7"/>
  <c r="V63" i="7"/>
  <c r="U63" i="7"/>
  <c r="T63" i="7"/>
  <c r="S63" i="7"/>
  <c r="R63" i="7"/>
  <c r="Q63" i="7"/>
  <c r="P63" i="7"/>
  <c r="O63" i="7"/>
  <c r="N63" i="7"/>
  <c r="M63" i="7"/>
  <c r="L63" i="7"/>
  <c r="K63" i="7"/>
  <c r="J63" i="7"/>
  <c r="I63" i="7"/>
  <c r="H63" i="7"/>
  <c r="G63" i="7"/>
  <c r="F63" i="7"/>
  <c r="E63" i="7"/>
  <c r="D63" i="7"/>
  <c r="C63" i="7"/>
  <c r="BZ60" i="7"/>
  <c r="BY60" i="7"/>
  <c r="BX60" i="7"/>
  <c r="BW60" i="7"/>
  <c r="BV60" i="7"/>
  <c r="BU60" i="7"/>
  <c r="BT60" i="7"/>
  <c r="BS60" i="7"/>
  <c r="BR60" i="7"/>
  <c r="BQ60" i="7"/>
  <c r="BP60" i="7"/>
  <c r="BO60" i="7"/>
  <c r="BN60" i="7"/>
  <c r="BM60" i="7"/>
  <c r="BL60" i="7"/>
  <c r="BK60" i="7"/>
  <c r="BJ60" i="7"/>
  <c r="BI60" i="7"/>
  <c r="BH60" i="7"/>
  <c r="BG60" i="7"/>
  <c r="BF60" i="7"/>
  <c r="BE60" i="7"/>
  <c r="BD60" i="7"/>
  <c r="BC60" i="7"/>
  <c r="BB60" i="7"/>
  <c r="BA60" i="7"/>
  <c r="AZ60" i="7"/>
  <c r="AY60" i="7"/>
  <c r="AX60" i="7"/>
  <c r="AW60" i="7"/>
  <c r="AV60" i="7"/>
  <c r="AU60" i="7"/>
  <c r="AT60" i="7"/>
  <c r="AS60" i="7"/>
  <c r="AR60" i="7"/>
  <c r="AQ60" i="7"/>
  <c r="AP60" i="7"/>
  <c r="AO60" i="7"/>
  <c r="AN60" i="7"/>
  <c r="AM60" i="7"/>
  <c r="AL60" i="7"/>
  <c r="AK60" i="7"/>
  <c r="AJ60" i="7"/>
  <c r="AI60" i="7"/>
  <c r="AH60" i="7"/>
  <c r="AG60" i="7"/>
  <c r="AF60" i="7"/>
  <c r="AE60" i="7"/>
  <c r="AD60" i="7"/>
  <c r="AC60" i="7"/>
  <c r="AB60" i="7"/>
  <c r="AA60" i="7"/>
  <c r="Z60" i="7"/>
  <c r="Y60" i="7"/>
  <c r="X60" i="7"/>
  <c r="W60" i="7"/>
  <c r="V60" i="7"/>
  <c r="U60" i="7"/>
  <c r="T60" i="7"/>
  <c r="S60" i="7"/>
  <c r="R60" i="7"/>
  <c r="Q60" i="7"/>
  <c r="P60" i="7"/>
  <c r="O60" i="7"/>
  <c r="N60" i="7"/>
  <c r="M60" i="7"/>
  <c r="L60" i="7"/>
  <c r="K60" i="7"/>
  <c r="BZ56" i="7"/>
  <c r="BY56" i="7"/>
  <c r="BX56" i="7"/>
  <c r="BW56" i="7"/>
  <c r="BV56" i="7"/>
  <c r="BU56" i="7"/>
  <c r="BT56" i="7"/>
  <c r="BS56" i="7"/>
  <c r="BR56" i="7"/>
  <c r="BQ56" i="7"/>
  <c r="BP56" i="7"/>
  <c r="BO56" i="7"/>
  <c r="BN56" i="7"/>
  <c r="BM56" i="7"/>
  <c r="BL56" i="7"/>
  <c r="BK56" i="7"/>
  <c r="BJ56" i="7"/>
  <c r="BI56" i="7"/>
  <c r="BH56" i="7"/>
  <c r="BG56" i="7"/>
  <c r="BF56" i="7"/>
  <c r="BE56" i="7"/>
  <c r="BD56" i="7"/>
  <c r="BC56" i="7"/>
  <c r="BB56" i="7"/>
  <c r="BA56" i="7"/>
  <c r="AZ56" i="7"/>
  <c r="AY56" i="7"/>
  <c r="AX56" i="7"/>
  <c r="AW56" i="7"/>
  <c r="AV56" i="7"/>
  <c r="AU56" i="7"/>
  <c r="AT56" i="7"/>
  <c r="AS56" i="7"/>
  <c r="AR56" i="7"/>
  <c r="AQ56" i="7"/>
  <c r="AP56" i="7"/>
  <c r="AO56" i="7"/>
  <c r="AN56" i="7"/>
  <c r="AM56" i="7"/>
  <c r="AL56" i="7"/>
  <c r="AK56" i="7"/>
  <c r="AJ56" i="7"/>
  <c r="AI56" i="7"/>
  <c r="AH56" i="7"/>
  <c r="AG56" i="7"/>
  <c r="AF56" i="7"/>
  <c r="AE56" i="7"/>
  <c r="AD56" i="7"/>
  <c r="AC56" i="7"/>
  <c r="AB56" i="7"/>
  <c r="AA56" i="7"/>
  <c r="Z56" i="7"/>
  <c r="Y56" i="7"/>
  <c r="X56" i="7"/>
  <c r="W56" i="7"/>
  <c r="V56" i="7"/>
  <c r="U56" i="7"/>
  <c r="T56" i="7"/>
  <c r="S56" i="7"/>
  <c r="R56" i="7"/>
  <c r="Q56" i="7"/>
  <c r="P56" i="7"/>
  <c r="O56" i="7"/>
  <c r="N56" i="7"/>
  <c r="M56" i="7"/>
  <c r="L56" i="7"/>
  <c r="K56" i="7"/>
  <c r="J56" i="7"/>
  <c r="I56" i="7"/>
  <c r="H56" i="7"/>
  <c r="G56" i="7"/>
  <c r="F56" i="7"/>
  <c r="E56" i="7"/>
  <c r="D56" i="7"/>
  <c r="C56" i="7"/>
  <c r="AF54" i="7"/>
  <c r="BZ53" i="7"/>
  <c r="BY53" i="7"/>
  <c r="BX53" i="7"/>
  <c r="BW53" i="7"/>
  <c r="BW41" i="4" s="1"/>
  <c r="BW43" i="4" s="1"/>
  <c r="BV53" i="7"/>
  <c r="BU53" i="7"/>
  <c r="BT53" i="7"/>
  <c r="BS53" i="7"/>
  <c r="BR53" i="7"/>
  <c r="BQ53" i="7"/>
  <c r="BP53" i="7"/>
  <c r="BO53" i="7"/>
  <c r="BN53" i="7"/>
  <c r="BM53" i="7"/>
  <c r="BL53" i="7"/>
  <c r="BK53" i="7"/>
  <c r="BJ53" i="7"/>
  <c r="BI53" i="7"/>
  <c r="BH53" i="7"/>
  <c r="BG53" i="7"/>
  <c r="BF53" i="7"/>
  <c r="BE53" i="7"/>
  <c r="BD53" i="7"/>
  <c r="BC53" i="7"/>
  <c r="BB53" i="7"/>
  <c r="BA53" i="7"/>
  <c r="AZ53" i="7"/>
  <c r="AY53" i="7"/>
  <c r="AY41" i="4" s="1"/>
  <c r="AX53" i="7"/>
  <c r="AW53" i="7"/>
  <c r="AV53" i="7"/>
  <c r="AU53" i="7"/>
  <c r="AT53" i="7"/>
  <c r="AT55" i="7" s="1"/>
  <c r="AS53" i="7"/>
  <c r="AR53" i="7"/>
  <c r="AQ53" i="7"/>
  <c r="AP53" i="7"/>
  <c r="AO53" i="7"/>
  <c r="AN53" i="7"/>
  <c r="AM53" i="7"/>
  <c r="AL53" i="7"/>
  <c r="AK53" i="7"/>
  <c r="AJ53" i="7"/>
  <c r="AI53" i="7"/>
  <c r="AI41" i="4" s="1"/>
  <c r="AH53" i="7"/>
  <c r="AG53" i="7"/>
  <c r="AF53" i="7"/>
  <c r="AE53" i="7"/>
  <c r="AD53" i="7"/>
  <c r="AC53" i="7"/>
  <c r="AB53" i="7"/>
  <c r="AB55" i="7" s="1"/>
  <c r="AA53" i="7"/>
  <c r="AA55" i="7" s="1"/>
  <c r="Z53" i="7"/>
  <c r="Z55" i="7" s="1"/>
  <c r="Y53" i="7"/>
  <c r="Y55" i="7" s="1"/>
  <c r="X53" i="7"/>
  <c r="W53" i="7"/>
  <c r="W55" i="7" s="1"/>
  <c r="V53" i="7"/>
  <c r="V55" i="7" s="1"/>
  <c r="U53" i="7"/>
  <c r="U55" i="7" s="1"/>
  <c r="T53" i="7"/>
  <c r="T55" i="7" s="1"/>
  <c r="S53" i="7"/>
  <c r="S55" i="7" s="1"/>
  <c r="R53" i="7"/>
  <c r="R55" i="7" s="1"/>
  <c r="Q53" i="7"/>
  <c r="Q55" i="7" s="1"/>
  <c r="P53" i="7"/>
  <c r="O53" i="7"/>
  <c r="O55" i="7" s="1"/>
  <c r="N53" i="7"/>
  <c r="N55" i="7" s="1"/>
  <c r="M53" i="7"/>
  <c r="M55" i="7" s="1"/>
  <c r="L53" i="7"/>
  <c r="L55" i="7" s="1"/>
  <c r="K53" i="7"/>
  <c r="K55" i="7" s="1"/>
  <c r="J53" i="7"/>
  <c r="I53" i="7"/>
  <c r="H53" i="7"/>
  <c r="G53" i="7"/>
  <c r="F53" i="7"/>
  <c r="E53" i="7"/>
  <c r="D53" i="7"/>
  <c r="C53" i="7"/>
  <c r="BZ49" i="7"/>
  <c r="BZ37" i="4" s="1"/>
  <c r="BZ39" i="4" s="1"/>
  <c r="BY49" i="7"/>
  <c r="BY37" i="4" s="1"/>
  <c r="BX49" i="7"/>
  <c r="BX37" i="4" s="1"/>
  <c r="BW49" i="7"/>
  <c r="BW37" i="4" s="1"/>
  <c r="BV49" i="7"/>
  <c r="BV37" i="4" s="1"/>
  <c r="BU49" i="7"/>
  <c r="BU37" i="4" s="1"/>
  <c r="BU39" i="4" s="1"/>
  <c r="BT49" i="7"/>
  <c r="BT37" i="4" s="1"/>
  <c r="BT39" i="4" s="1"/>
  <c r="BS49" i="7"/>
  <c r="BR49" i="7"/>
  <c r="BR37" i="4" s="1"/>
  <c r="BR39" i="4" s="1"/>
  <c r="BQ49" i="7"/>
  <c r="BQ37" i="4" s="1"/>
  <c r="BP49" i="7"/>
  <c r="BP37" i="4" s="1"/>
  <c r="BO49" i="7"/>
  <c r="BO37" i="4" s="1"/>
  <c r="BN49" i="7"/>
  <c r="BN37" i="4" s="1"/>
  <c r="BM49" i="7"/>
  <c r="BM37" i="4" s="1"/>
  <c r="BM39" i="4" s="1"/>
  <c r="BL49" i="7"/>
  <c r="BL37" i="4" s="1"/>
  <c r="BL39" i="4" s="1"/>
  <c r="BK49" i="7"/>
  <c r="BK37" i="4" s="1"/>
  <c r="BJ49" i="7"/>
  <c r="BJ37" i="4" s="1"/>
  <c r="BJ39" i="4" s="1"/>
  <c r="BI49" i="7"/>
  <c r="BI37" i="4" s="1"/>
  <c r="BH49" i="7"/>
  <c r="BH37" i="4" s="1"/>
  <c r="BH39" i="4" s="1"/>
  <c r="BG49" i="7"/>
  <c r="BG37" i="4" s="1"/>
  <c r="BF49" i="7"/>
  <c r="BF37" i="4" s="1"/>
  <c r="BE49" i="7"/>
  <c r="BE37" i="4" s="1"/>
  <c r="BE39" i="4" s="1"/>
  <c r="BD49" i="7"/>
  <c r="BD37" i="4" s="1"/>
  <c r="BD39" i="4" s="1"/>
  <c r="BC49" i="7"/>
  <c r="BB49" i="7"/>
  <c r="BB37" i="4" s="1"/>
  <c r="BB39" i="4" s="1"/>
  <c r="BA49" i="7"/>
  <c r="BA37" i="4" s="1"/>
  <c r="AZ49" i="7"/>
  <c r="AZ37" i="4" s="1"/>
  <c r="AZ39" i="4" s="1"/>
  <c r="AY49" i="7"/>
  <c r="AY37" i="4" s="1"/>
  <c r="AX49" i="7"/>
  <c r="AX37" i="4" s="1"/>
  <c r="AW49" i="7"/>
  <c r="AW37" i="4" s="1"/>
  <c r="AW39" i="4" s="1"/>
  <c r="AV49" i="7"/>
  <c r="AV37" i="4" s="1"/>
  <c r="AV39" i="4" s="1"/>
  <c r="AU49" i="7"/>
  <c r="AU37" i="4" s="1"/>
  <c r="AU39" i="4" s="1"/>
  <c r="AT49" i="7"/>
  <c r="AT37" i="4" s="1"/>
  <c r="AT39" i="4" s="1"/>
  <c r="AS49" i="7"/>
  <c r="AS37" i="4" s="1"/>
  <c r="AR49" i="7"/>
  <c r="AR37" i="4" s="1"/>
  <c r="AR39" i="4" s="1"/>
  <c r="AQ49" i="7"/>
  <c r="AQ37" i="4" s="1"/>
  <c r="AP49" i="7"/>
  <c r="AP37" i="4" s="1"/>
  <c r="AO49" i="7"/>
  <c r="AO37" i="4" s="1"/>
  <c r="AO39" i="4" s="1"/>
  <c r="AN49" i="7"/>
  <c r="AN37" i="4" s="1"/>
  <c r="AN39" i="4" s="1"/>
  <c r="AM49" i="7"/>
  <c r="AL49" i="7"/>
  <c r="AL37" i="4" s="1"/>
  <c r="AL39" i="4" s="1"/>
  <c r="AK49" i="7"/>
  <c r="AK37" i="4" s="1"/>
  <c r="AJ49" i="7"/>
  <c r="AJ37" i="4" s="1"/>
  <c r="AJ39" i="4" s="1"/>
  <c r="AI49" i="7"/>
  <c r="AI37" i="4" s="1"/>
  <c r="AH49" i="7"/>
  <c r="AH37" i="4" s="1"/>
  <c r="AG49" i="7"/>
  <c r="AG37" i="4" s="1"/>
  <c r="AG39" i="4" s="1"/>
  <c r="AF49" i="7"/>
  <c r="AF37" i="4" s="1"/>
  <c r="AF39" i="4" s="1"/>
  <c r="AE49" i="7"/>
  <c r="AD49" i="7"/>
  <c r="AD37" i="4" s="1"/>
  <c r="AD39" i="4" s="1"/>
  <c r="AC49" i="7"/>
  <c r="AC37" i="4" s="1"/>
  <c r="AC39" i="4" s="1"/>
  <c r="AB49" i="7"/>
  <c r="AA49" i="7"/>
  <c r="Z49" i="7"/>
  <c r="Y49" i="7"/>
  <c r="X49" i="7"/>
  <c r="W49" i="7"/>
  <c r="W95" i="7" s="1"/>
  <c r="W30" i="9" s="1"/>
  <c r="V49" i="7"/>
  <c r="U49" i="7"/>
  <c r="T49" i="7"/>
  <c r="S49" i="7"/>
  <c r="R49" i="7"/>
  <c r="Q49" i="7"/>
  <c r="P49" i="7"/>
  <c r="O49" i="7"/>
  <c r="O95" i="7" s="1"/>
  <c r="O30" i="9" s="1"/>
  <c r="N49" i="7"/>
  <c r="M49" i="7"/>
  <c r="L49" i="7"/>
  <c r="K49" i="7"/>
  <c r="J49" i="7"/>
  <c r="I49" i="7"/>
  <c r="H49" i="7"/>
  <c r="G49" i="7"/>
  <c r="G95" i="7" s="1"/>
  <c r="G30" i="9" s="1"/>
  <c r="F49" i="7"/>
  <c r="E49" i="7"/>
  <c r="D49" i="7"/>
  <c r="C49" i="7"/>
  <c r="BZ48" i="7"/>
  <c r="BY48" i="7"/>
  <c r="BX48" i="7"/>
  <c r="BW48" i="7"/>
  <c r="BV48" i="7"/>
  <c r="BU48" i="7"/>
  <c r="BT48" i="7"/>
  <c r="BS48" i="7"/>
  <c r="BR48" i="7"/>
  <c r="BQ48" i="7"/>
  <c r="BP48" i="7"/>
  <c r="BO48" i="7"/>
  <c r="BN48" i="7"/>
  <c r="BM48" i="7"/>
  <c r="BL48" i="7"/>
  <c r="BK48" i="7"/>
  <c r="BJ48" i="7"/>
  <c r="BI48" i="7"/>
  <c r="BH48" i="7"/>
  <c r="BG48" i="7"/>
  <c r="BF48" i="7"/>
  <c r="BE48" i="7"/>
  <c r="BD48" i="7"/>
  <c r="BC48" i="7"/>
  <c r="BB48" i="7"/>
  <c r="BA48" i="7"/>
  <c r="AZ48" i="7"/>
  <c r="AY48" i="7"/>
  <c r="AX48" i="7"/>
  <c r="AW48" i="7"/>
  <c r="AV48" i="7"/>
  <c r="AU48" i="7"/>
  <c r="AT48" i="7"/>
  <c r="AS48" i="7"/>
  <c r="AR48" i="7"/>
  <c r="AQ48" i="7"/>
  <c r="AP48" i="7"/>
  <c r="AO48" i="7"/>
  <c r="AN48" i="7"/>
  <c r="AM48" i="7"/>
  <c r="AL48" i="7"/>
  <c r="AK48" i="7"/>
  <c r="AJ48" i="7"/>
  <c r="AI48" i="7"/>
  <c r="AH48" i="7"/>
  <c r="AG48" i="7"/>
  <c r="AF48" i="7"/>
  <c r="AE48" i="7"/>
  <c r="AD48" i="7"/>
  <c r="AC48" i="7"/>
  <c r="AB48" i="7"/>
  <c r="AA48" i="7"/>
  <c r="Z48" i="7"/>
  <c r="Y48" i="7"/>
  <c r="X48" i="7"/>
  <c r="W48" i="7"/>
  <c r="V48" i="7"/>
  <c r="U48" i="7"/>
  <c r="T48" i="7"/>
  <c r="S48" i="7"/>
  <c r="R48" i="7"/>
  <c r="Q48" i="7"/>
  <c r="P48" i="7"/>
  <c r="O48" i="7"/>
  <c r="N48" i="7"/>
  <c r="M48" i="7"/>
  <c r="L48" i="7"/>
  <c r="K48" i="7"/>
  <c r="BZ45" i="7"/>
  <c r="BZ33" i="4" s="1"/>
  <c r="BY45" i="7"/>
  <c r="BY33" i="4" s="1"/>
  <c r="BX45" i="7"/>
  <c r="BX33" i="4" s="1"/>
  <c r="BW45" i="7"/>
  <c r="BW33" i="4" s="1"/>
  <c r="BV45" i="7"/>
  <c r="BV33" i="4" s="1"/>
  <c r="BU45" i="7"/>
  <c r="BU33" i="4" s="1"/>
  <c r="BT45" i="7"/>
  <c r="BT33" i="4" s="1"/>
  <c r="BS45" i="7"/>
  <c r="BS33" i="4" s="1"/>
  <c r="BR45" i="7"/>
  <c r="BR33" i="4" s="1"/>
  <c r="BQ45" i="7"/>
  <c r="BQ33" i="4" s="1"/>
  <c r="BP45" i="7"/>
  <c r="BP33" i="4" s="1"/>
  <c r="BO45" i="7"/>
  <c r="BO33" i="4" s="1"/>
  <c r="BN45" i="7"/>
  <c r="BN33" i="4" s="1"/>
  <c r="BM45" i="7"/>
  <c r="BM33" i="4" s="1"/>
  <c r="BL45" i="7"/>
  <c r="BL33" i="4" s="1"/>
  <c r="BK45" i="7"/>
  <c r="BK33" i="4" s="1"/>
  <c r="BJ45" i="7"/>
  <c r="BJ33" i="4" s="1"/>
  <c r="BI45" i="7"/>
  <c r="BI33" i="4" s="1"/>
  <c r="BH45" i="7"/>
  <c r="BH33" i="4" s="1"/>
  <c r="BG45" i="7"/>
  <c r="BG33" i="4" s="1"/>
  <c r="BF45" i="7"/>
  <c r="BF33" i="4" s="1"/>
  <c r="BE45" i="7"/>
  <c r="BE33" i="4" s="1"/>
  <c r="BD45" i="7"/>
  <c r="BD33" i="4" s="1"/>
  <c r="BC45" i="7"/>
  <c r="BC33" i="4" s="1"/>
  <c r="BB45" i="7"/>
  <c r="BB33" i="4" s="1"/>
  <c r="BA45" i="7"/>
  <c r="BA33" i="4" s="1"/>
  <c r="AZ45" i="7"/>
  <c r="AZ33" i="4" s="1"/>
  <c r="AY45" i="7"/>
  <c r="AY33" i="4" s="1"/>
  <c r="AX45" i="7"/>
  <c r="AX33" i="4" s="1"/>
  <c r="AW45" i="7"/>
  <c r="AW33" i="4" s="1"/>
  <c r="AV45" i="7"/>
  <c r="AV33" i="4" s="1"/>
  <c r="AU45" i="7"/>
  <c r="AU33" i="4" s="1"/>
  <c r="AT45" i="7"/>
  <c r="AT33" i="4" s="1"/>
  <c r="AS45" i="7"/>
  <c r="AS33" i="4" s="1"/>
  <c r="AR45" i="7"/>
  <c r="AR33" i="4" s="1"/>
  <c r="AQ45" i="7"/>
  <c r="AQ33" i="4" s="1"/>
  <c r="AP45" i="7"/>
  <c r="AP33" i="4" s="1"/>
  <c r="AO45" i="7"/>
  <c r="AO33" i="4" s="1"/>
  <c r="AN45" i="7"/>
  <c r="AN33" i="4" s="1"/>
  <c r="AM45" i="7"/>
  <c r="AM33" i="4" s="1"/>
  <c r="AL45" i="7"/>
  <c r="AL33" i="4" s="1"/>
  <c r="AK45" i="7"/>
  <c r="AK33" i="4" s="1"/>
  <c r="AJ45" i="7"/>
  <c r="AJ33" i="4" s="1"/>
  <c r="AI45" i="7"/>
  <c r="AI33" i="4" s="1"/>
  <c r="AH45" i="7"/>
  <c r="AH33" i="4" s="1"/>
  <c r="AG45" i="7"/>
  <c r="AG33" i="4" s="1"/>
  <c r="AF45" i="7"/>
  <c r="AF33" i="4" s="1"/>
  <c r="AE45" i="7"/>
  <c r="AE33" i="4" s="1"/>
  <c r="AD45" i="7"/>
  <c r="AD33" i="4" s="1"/>
  <c r="AC45" i="7"/>
  <c r="AC33" i="4" s="1"/>
  <c r="AB45" i="7"/>
  <c r="AB33" i="4" s="1"/>
  <c r="AA45" i="7"/>
  <c r="AA33" i="4" s="1"/>
  <c r="Z45" i="7"/>
  <c r="Z33" i="4" s="1"/>
  <c r="Y45" i="7"/>
  <c r="Y33" i="4" s="1"/>
  <c r="X45" i="7"/>
  <c r="X33" i="4" s="1"/>
  <c r="W45" i="7"/>
  <c r="W33" i="4" s="1"/>
  <c r="V45" i="7"/>
  <c r="V33" i="4" s="1"/>
  <c r="U45" i="7"/>
  <c r="U33" i="4" s="1"/>
  <c r="T45" i="7"/>
  <c r="T33" i="4" s="1"/>
  <c r="S45" i="7"/>
  <c r="S33" i="4" s="1"/>
  <c r="R45" i="7"/>
  <c r="R33" i="4" s="1"/>
  <c r="Q45" i="7"/>
  <c r="Q33" i="4" s="1"/>
  <c r="P45" i="7"/>
  <c r="P33" i="4" s="1"/>
  <c r="O45" i="7"/>
  <c r="O33" i="4" s="1"/>
  <c r="N45" i="7"/>
  <c r="N33" i="4" s="1"/>
  <c r="M45" i="7"/>
  <c r="L45" i="7"/>
  <c r="K45" i="7"/>
  <c r="J45" i="7"/>
  <c r="I45" i="7"/>
  <c r="H45" i="7"/>
  <c r="G45" i="7"/>
  <c r="F45" i="7"/>
  <c r="E45" i="7"/>
  <c r="D45" i="7"/>
  <c r="C45" i="7"/>
  <c r="BZ41" i="7"/>
  <c r="BY41" i="7"/>
  <c r="BX41" i="7"/>
  <c r="BW41" i="7"/>
  <c r="BV41" i="7"/>
  <c r="BU41" i="7"/>
  <c r="BT41" i="7"/>
  <c r="BS41" i="7"/>
  <c r="BR41" i="7"/>
  <c r="BQ41" i="7"/>
  <c r="BP41" i="7"/>
  <c r="BO41" i="7"/>
  <c r="BN41" i="7"/>
  <c r="BM41" i="7"/>
  <c r="BL41" i="7"/>
  <c r="BK41" i="7"/>
  <c r="BJ41" i="7"/>
  <c r="BI41" i="7"/>
  <c r="BH41" i="7"/>
  <c r="BG41" i="7"/>
  <c r="BF41" i="7"/>
  <c r="BE41" i="7"/>
  <c r="BD41" i="7"/>
  <c r="BC41" i="7"/>
  <c r="BB41" i="7"/>
  <c r="BA41" i="7"/>
  <c r="AZ41" i="7"/>
  <c r="AY41" i="7"/>
  <c r="AX41" i="7"/>
  <c r="AW41" i="7"/>
  <c r="AV41" i="7"/>
  <c r="AU41" i="7"/>
  <c r="AT41" i="7"/>
  <c r="AS41" i="7"/>
  <c r="AR41" i="7"/>
  <c r="AQ41" i="7"/>
  <c r="AP41" i="7"/>
  <c r="AO41" i="7"/>
  <c r="AN41" i="7"/>
  <c r="AM41" i="7"/>
  <c r="AL41" i="7"/>
  <c r="AK41" i="7"/>
  <c r="AJ41" i="7"/>
  <c r="AI41" i="7"/>
  <c r="AH41" i="7"/>
  <c r="AG41" i="7"/>
  <c r="AF41" i="7"/>
  <c r="AE41" i="7"/>
  <c r="AD41" i="7"/>
  <c r="AC41" i="7"/>
  <c r="AB41" i="7"/>
  <c r="AA41" i="7"/>
  <c r="Z41" i="7"/>
  <c r="Y41" i="7"/>
  <c r="X41" i="7"/>
  <c r="W41" i="7"/>
  <c r="V41" i="7"/>
  <c r="U41" i="7"/>
  <c r="T41" i="7"/>
  <c r="S41" i="7"/>
  <c r="R41" i="7"/>
  <c r="Q41" i="7"/>
  <c r="P41" i="7"/>
  <c r="O41" i="7"/>
  <c r="N41" i="7"/>
  <c r="M41" i="7"/>
  <c r="L41" i="7"/>
  <c r="K41" i="7"/>
  <c r="BZ28" i="7"/>
  <c r="BY28" i="7"/>
  <c r="BX28" i="7"/>
  <c r="BW28" i="7"/>
  <c r="BV28" i="7"/>
  <c r="BU28" i="7"/>
  <c r="BT28" i="7"/>
  <c r="BS28" i="7"/>
  <c r="BR28" i="7"/>
  <c r="BQ28" i="7"/>
  <c r="BP28" i="7"/>
  <c r="BO28" i="7"/>
  <c r="BN28" i="7"/>
  <c r="BM28" i="7"/>
  <c r="BL28" i="7"/>
  <c r="BK28" i="7"/>
  <c r="BJ28" i="7"/>
  <c r="BI28" i="7"/>
  <c r="BH28" i="7"/>
  <c r="BG28" i="7"/>
  <c r="BF28" i="7"/>
  <c r="BE28" i="7"/>
  <c r="BD28" i="7"/>
  <c r="BC28" i="7"/>
  <c r="BB28" i="7"/>
  <c r="BA28" i="7"/>
  <c r="AZ28" i="7"/>
  <c r="AY28" i="7"/>
  <c r="AX28" i="7"/>
  <c r="AW28" i="7"/>
  <c r="AV28" i="7"/>
  <c r="AU28" i="7"/>
  <c r="AT28" i="7"/>
  <c r="AS28" i="7"/>
  <c r="AR28" i="7"/>
  <c r="AQ28" i="7"/>
  <c r="AP28" i="7"/>
  <c r="AO28" i="7"/>
  <c r="AN28" i="7"/>
  <c r="AM28" i="7"/>
  <c r="AL28" i="7"/>
  <c r="AK28" i="7"/>
  <c r="AJ28" i="7"/>
  <c r="AI28" i="7"/>
  <c r="AH28" i="7"/>
  <c r="AG28" i="7"/>
  <c r="AF28" i="7"/>
  <c r="AE28" i="7"/>
  <c r="AD28" i="7"/>
  <c r="AC28" i="7"/>
  <c r="AB28" i="7"/>
  <c r="AA28" i="7"/>
  <c r="Z28" i="7"/>
  <c r="Y28" i="7"/>
  <c r="X28" i="7"/>
  <c r="W28" i="7"/>
  <c r="V28" i="7"/>
  <c r="U28" i="7"/>
  <c r="T28" i="7"/>
  <c r="S28" i="7"/>
  <c r="R28" i="7"/>
  <c r="Q28" i="7"/>
  <c r="P28" i="7"/>
  <c r="O28" i="7"/>
  <c r="N28" i="7"/>
  <c r="M28" i="7"/>
  <c r="L28" i="7"/>
  <c r="K28" i="7"/>
  <c r="J28" i="7"/>
  <c r="I28" i="7"/>
  <c r="H28" i="7"/>
  <c r="G28" i="7"/>
  <c r="F28" i="7"/>
  <c r="E28" i="7"/>
  <c r="D28" i="7"/>
  <c r="C28" i="7"/>
  <c r="BZ25" i="7"/>
  <c r="BZ139" i="7" s="1"/>
  <c r="BY25" i="7"/>
  <c r="BY139" i="7" s="1"/>
  <c r="BX25" i="7"/>
  <c r="BX139" i="7" s="1"/>
  <c r="BW25" i="7"/>
  <c r="BW139" i="7" s="1"/>
  <c r="BV25" i="7"/>
  <c r="BV139" i="7" s="1"/>
  <c r="BU25" i="7"/>
  <c r="BU139" i="7" s="1"/>
  <c r="BT25" i="7"/>
  <c r="BT139" i="7" s="1"/>
  <c r="BS25" i="7"/>
  <c r="BS139" i="7" s="1"/>
  <c r="BR25" i="7"/>
  <c r="BR139" i="7" s="1"/>
  <c r="BQ25" i="7"/>
  <c r="BQ139" i="7" s="1"/>
  <c r="BP25" i="7"/>
  <c r="BP139" i="7" s="1"/>
  <c r="BO25" i="7"/>
  <c r="BO139" i="7" s="1"/>
  <c r="BN25" i="7"/>
  <c r="BN139" i="7" s="1"/>
  <c r="BM25" i="7"/>
  <c r="BM139" i="7" s="1"/>
  <c r="BL25" i="7"/>
  <c r="BL139" i="7" s="1"/>
  <c r="BK25" i="7"/>
  <c r="BK139" i="7" s="1"/>
  <c r="BJ25" i="7"/>
  <c r="BJ139" i="7" s="1"/>
  <c r="BI25" i="7"/>
  <c r="BI139" i="7" s="1"/>
  <c r="BH25" i="7"/>
  <c r="BH139" i="7" s="1"/>
  <c r="BG25" i="7"/>
  <c r="BG139" i="7" s="1"/>
  <c r="BF25" i="7"/>
  <c r="BF139" i="7" s="1"/>
  <c r="BE25" i="7"/>
  <c r="BE139" i="7" s="1"/>
  <c r="BD25" i="7"/>
  <c r="BD139" i="7" s="1"/>
  <c r="BC25" i="7"/>
  <c r="BC139" i="7" s="1"/>
  <c r="BB25" i="7"/>
  <c r="BB139" i="7" s="1"/>
  <c r="BA25" i="7"/>
  <c r="BA139" i="7" s="1"/>
  <c r="AZ25" i="7"/>
  <c r="AZ139" i="7" s="1"/>
  <c r="AY25" i="7"/>
  <c r="AY139" i="7" s="1"/>
  <c r="AX25" i="7"/>
  <c r="AX139" i="7" s="1"/>
  <c r="AW25" i="7"/>
  <c r="AW139" i="7" s="1"/>
  <c r="AV25" i="7"/>
  <c r="AV139" i="7" s="1"/>
  <c r="AU25" i="7"/>
  <c r="AU139" i="7" s="1"/>
  <c r="AT25" i="7"/>
  <c r="AT139" i="7" s="1"/>
  <c r="AS25" i="7"/>
  <c r="AS139" i="7" s="1"/>
  <c r="AR25" i="7"/>
  <c r="AR139" i="7" s="1"/>
  <c r="AQ25" i="7"/>
  <c r="AQ139" i="7" s="1"/>
  <c r="AP25" i="7"/>
  <c r="AP139" i="7" s="1"/>
  <c r="AO25" i="7"/>
  <c r="AO139" i="7" s="1"/>
  <c r="AN25" i="7"/>
  <c r="AN139" i="7" s="1"/>
  <c r="AM25" i="7"/>
  <c r="AM139" i="7" s="1"/>
  <c r="AL25" i="7"/>
  <c r="AL139" i="7" s="1"/>
  <c r="AK25" i="7"/>
  <c r="AK139" i="7" s="1"/>
  <c r="AJ25" i="7"/>
  <c r="AJ139" i="7" s="1"/>
  <c r="AI25" i="7"/>
  <c r="AI139" i="7" s="1"/>
  <c r="AH25" i="7"/>
  <c r="AH139" i="7" s="1"/>
  <c r="AG25" i="7"/>
  <c r="AG139" i="7" s="1"/>
  <c r="AF25" i="7"/>
  <c r="AF139" i="7" s="1"/>
  <c r="AE25" i="7"/>
  <c r="AE139" i="7" s="1"/>
  <c r="AD25" i="7"/>
  <c r="AD139" i="7" s="1"/>
  <c r="AC25" i="7"/>
  <c r="AC139" i="7" s="1"/>
  <c r="AB25" i="7"/>
  <c r="AB139" i="7" s="1"/>
  <c r="AA25" i="7"/>
  <c r="AA139" i="7" s="1"/>
  <c r="Z25" i="7"/>
  <c r="Z139" i="7" s="1"/>
  <c r="Y25" i="7"/>
  <c r="Y139" i="7" s="1"/>
  <c r="X25" i="7"/>
  <c r="X139" i="7" s="1"/>
  <c r="W25" i="7"/>
  <c r="W139" i="7" s="1"/>
  <c r="V25" i="7"/>
  <c r="V139" i="7" s="1"/>
  <c r="U25" i="7"/>
  <c r="U139" i="7" s="1"/>
  <c r="T25" i="7"/>
  <c r="T139" i="7" s="1"/>
  <c r="S25" i="7"/>
  <c r="S139" i="7" s="1"/>
  <c r="R25" i="7"/>
  <c r="R139" i="7" s="1"/>
  <c r="Q25" i="7"/>
  <c r="Q139" i="7" s="1"/>
  <c r="P25" i="7"/>
  <c r="P139" i="7" s="1"/>
  <c r="O25" i="7"/>
  <c r="N25" i="7"/>
  <c r="N139" i="7" s="1"/>
  <c r="M25" i="7"/>
  <c r="M139" i="7" s="1"/>
  <c r="L25" i="7"/>
  <c r="L139" i="7" s="1"/>
  <c r="K25" i="7"/>
  <c r="K139" i="7" s="1"/>
  <c r="J25" i="7"/>
  <c r="J139" i="7" s="1"/>
  <c r="I25" i="7"/>
  <c r="I139" i="7" s="1"/>
  <c r="H25" i="7"/>
  <c r="H139" i="7" s="1"/>
  <c r="G25" i="7"/>
  <c r="G139" i="7" s="1"/>
  <c r="F25" i="7"/>
  <c r="F139" i="7" s="1"/>
  <c r="E25" i="7"/>
  <c r="E139" i="7" s="1"/>
  <c r="D25" i="7"/>
  <c r="D139" i="7" s="1"/>
  <c r="C25" i="7"/>
  <c r="C139" i="7" s="1"/>
  <c r="BZ24" i="7"/>
  <c r="BZ138" i="7" s="1"/>
  <c r="BY24" i="7"/>
  <c r="BY138" i="7" s="1"/>
  <c r="BX24" i="7"/>
  <c r="BX138" i="7" s="1"/>
  <c r="BW24" i="7"/>
  <c r="BW138" i="7" s="1"/>
  <c r="BV24" i="7"/>
  <c r="BV138" i="7" s="1"/>
  <c r="BU24" i="7"/>
  <c r="BU138" i="7" s="1"/>
  <c r="BT24" i="7"/>
  <c r="BT138" i="7" s="1"/>
  <c r="BS24" i="7"/>
  <c r="BS138" i="7" s="1"/>
  <c r="BR24" i="7"/>
  <c r="BR138" i="7" s="1"/>
  <c r="BQ24" i="7"/>
  <c r="BQ138" i="7" s="1"/>
  <c r="BP24" i="7"/>
  <c r="BP138" i="7" s="1"/>
  <c r="BO24" i="7"/>
  <c r="BO138" i="7" s="1"/>
  <c r="BN24" i="7"/>
  <c r="BN138" i="7" s="1"/>
  <c r="BM24" i="7"/>
  <c r="BM138" i="7" s="1"/>
  <c r="BL24" i="7"/>
  <c r="BL138" i="7" s="1"/>
  <c r="BK24" i="7"/>
  <c r="BK138" i="7" s="1"/>
  <c r="BJ24" i="7"/>
  <c r="BJ138" i="7" s="1"/>
  <c r="BI24" i="7"/>
  <c r="BI138" i="7" s="1"/>
  <c r="BH24" i="7"/>
  <c r="BH138" i="7" s="1"/>
  <c r="BG24" i="7"/>
  <c r="BG138" i="7" s="1"/>
  <c r="BF24" i="7"/>
  <c r="BF138" i="7" s="1"/>
  <c r="BE24" i="7"/>
  <c r="BE138" i="7" s="1"/>
  <c r="BD24" i="7"/>
  <c r="BD138" i="7" s="1"/>
  <c r="BC24" i="7"/>
  <c r="BC138" i="7" s="1"/>
  <c r="BB24" i="7"/>
  <c r="BB138" i="7" s="1"/>
  <c r="BA24" i="7"/>
  <c r="BA138" i="7" s="1"/>
  <c r="AZ24" i="7"/>
  <c r="AZ138" i="7" s="1"/>
  <c r="AY24" i="7"/>
  <c r="AY138" i="7" s="1"/>
  <c r="AX24" i="7"/>
  <c r="AX138" i="7" s="1"/>
  <c r="AW24" i="7"/>
  <c r="AW138" i="7" s="1"/>
  <c r="AV24" i="7"/>
  <c r="AV138" i="7" s="1"/>
  <c r="AU24" i="7"/>
  <c r="AU138" i="7" s="1"/>
  <c r="AT24" i="7"/>
  <c r="AT138" i="7" s="1"/>
  <c r="AS24" i="7"/>
  <c r="AS138" i="7" s="1"/>
  <c r="AR24" i="7"/>
  <c r="AR138" i="7" s="1"/>
  <c r="AQ24" i="7"/>
  <c r="AQ138" i="7" s="1"/>
  <c r="AP24" i="7"/>
  <c r="AP138" i="7" s="1"/>
  <c r="AO24" i="7"/>
  <c r="AO138" i="7" s="1"/>
  <c r="AN24" i="7"/>
  <c r="AN138" i="7" s="1"/>
  <c r="AM24" i="7"/>
  <c r="AM138" i="7" s="1"/>
  <c r="AL24" i="7"/>
  <c r="AL138" i="7" s="1"/>
  <c r="AK24" i="7"/>
  <c r="AK138" i="7" s="1"/>
  <c r="AJ24" i="7"/>
  <c r="AJ138" i="7" s="1"/>
  <c r="AI24" i="7"/>
  <c r="AI138" i="7" s="1"/>
  <c r="AH24" i="7"/>
  <c r="AH138" i="7" s="1"/>
  <c r="AG24" i="7"/>
  <c r="AG138" i="7" s="1"/>
  <c r="AF24" i="7"/>
  <c r="AF138" i="7" s="1"/>
  <c r="AE24" i="7"/>
  <c r="AE138" i="7" s="1"/>
  <c r="AD24" i="7"/>
  <c r="AD138" i="7" s="1"/>
  <c r="AC24" i="7"/>
  <c r="AC138" i="7" s="1"/>
  <c r="AB24" i="7"/>
  <c r="AB138" i="7" s="1"/>
  <c r="AA24" i="7"/>
  <c r="AA138" i="7" s="1"/>
  <c r="Z24" i="7"/>
  <c r="Z138" i="7" s="1"/>
  <c r="Y24" i="7"/>
  <c r="Y138" i="7" s="1"/>
  <c r="X24" i="7"/>
  <c r="X138" i="7" s="1"/>
  <c r="W24" i="7"/>
  <c r="W138" i="7" s="1"/>
  <c r="V24" i="7"/>
  <c r="V138" i="7" s="1"/>
  <c r="U24" i="7"/>
  <c r="U138" i="7" s="1"/>
  <c r="T24" i="7"/>
  <c r="T138" i="7" s="1"/>
  <c r="S24" i="7"/>
  <c r="S138" i="7" s="1"/>
  <c r="R24" i="7"/>
  <c r="R138" i="7" s="1"/>
  <c r="Q24" i="7"/>
  <c r="Q138" i="7" s="1"/>
  <c r="P24" i="7"/>
  <c r="P138" i="7" s="1"/>
  <c r="O24" i="7"/>
  <c r="O138" i="7" s="1"/>
  <c r="N24" i="7"/>
  <c r="N138" i="7" s="1"/>
  <c r="M24" i="7"/>
  <c r="M138" i="7" s="1"/>
  <c r="L24" i="7"/>
  <c r="L138" i="7" s="1"/>
  <c r="K24" i="7"/>
  <c r="K138" i="7" s="1"/>
  <c r="J24" i="7"/>
  <c r="J138" i="7" s="1"/>
  <c r="I24" i="7"/>
  <c r="I138" i="7" s="1"/>
  <c r="H24" i="7"/>
  <c r="H138" i="7" s="1"/>
  <c r="G24" i="7"/>
  <c r="G138" i="7" s="1"/>
  <c r="F24" i="7"/>
  <c r="F138" i="7" s="1"/>
  <c r="E24" i="7"/>
  <c r="E138" i="7" s="1"/>
  <c r="D24" i="7"/>
  <c r="D138" i="7" s="1"/>
  <c r="C24" i="7"/>
  <c r="C138" i="7" s="1"/>
  <c r="BZ14" i="7"/>
  <c r="BZ109" i="7" s="1"/>
  <c r="BY14" i="7"/>
  <c r="BY109" i="7" s="1"/>
  <c r="BX14" i="7"/>
  <c r="BX109" i="7" s="1"/>
  <c r="BW14" i="7"/>
  <c r="BW109" i="7" s="1"/>
  <c r="BV14" i="7"/>
  <c r="BV109" i="7" s="1"/>
  <c r="BU14" i="7"/>
  <c r="BU109" i="7" s="1"/>
  <c r="BT14" i="7"/>
  <c r="BT109" i="7" s="1"/>
  <c r="BS14" i="7"/>
  <c r="BS109" i="7" s="1"/>
  <c r="BR14" i="7"/>
  <c r="BR109" i="7" s="1"/>
  <c r="BQ14" i="7"/>
  <c r="BQ109" i="7" s="1"/>
  <c r="BP14" i="7"/>
  <c r="BP109" i="7" s="1"/>
  <c r="BO14" i="7"/>
  <c r="BO109" i="7" s="1"/>
  <c r="BN14" i="7"/>
  <c r="BN109" i="7" s="1"/>
  <c r="BM14" i="7"/>
  <c r="BM109" i="7" s="1"/>
  <c r="BL14" i="7"/>
  <c r="BL109" i="7" s="1"/>
  <c r="BK14" i="7"/>
  <c r="BK109" i="7" s="1"/>
  <c r="BJ14" i="7"/>
  <c r="BJ109" i="7" s="1"/>
  <c r="BI14" i="7"/>
  <c r="BI109" i="7" s="1"/>
  <c r="BH14" i="7"/>
  <c r="BH109" i="7" s="1"/>
  <c r="BG14" i="7"/>
  <c r="BG109" i="7" s="1"/>
  <c r="BF14" i="7"/>
  <c r="BF109" i="7" s="1"/>
  <c r="BE14" i="7"/>
  <c r="BE109" i="7" s="1"/>
  <c r="BD14" i="7"/>
  <c r="BD109" i="7" s="1"/>
  <c r="BC14" i="7"/>
  <c r="BC109" i="7" s="1"/>
  <c r="BB14" i="7"/>
  <c r="BB109" i="7" s="1"/>
  <c r="BA14" i="7"/>
  <c r="BA109" i="7" s="1"/>
  <c r="AZ14" i="7"/>
  <c r="AZ109" i="7" s="1"/>
  <c r="AY14" i="7"/>
  <c r="AY109" i="7" s="1"/>
  <c r="AX14" i="7"/>
  <c r="AX109" i="7" s="1"/>
  <c r="AW14" i="7"/>
  <c r="AW109" i="7" s="1"/>
  <c r="AV14" i="7"/>
  <c r="AV109" i="7" s="1"/>
  <c r="AU14" i="7"/>
  <c r="AU109" i="7" s="1"/>
  <c r="AT14" i="7"/>
  <c r="AT109" i="7" s="1"/>
  <c r="AS14" i="7"/>
  <c r="AS109" i="7" s="1"/>
  <c r="AR14" i="7"/>
  <c r="AR109" i="7" s="1"/>
  <c r="AQ14" i="7"/>
  <c r="AQ109" i="7" s="1"/>
  <c r="AP14" i="7"/>
  <c r="AP109" i="7" s="1"/>
  <c r="AO14" i="7"/>
  <c r="AO109" i="7" s="1"/>
  <c r="AN14" i="7"/>
  <c r="AN109" i="7" s="1"/>
  <c r="AM14" i="7"/>
  <c r="AM109" i="7" s="1"/>
  <c r="AL14" i="7"/>
  <c r="AL109" i="7" s="1"/>
  <c r="AK14" i="7"/>
  <c r="AK109" i="7" s="1"/>
  <c r="AJ14" i="7"/>
  <c r="AJ109" i="7" s="1"/>
  <c r="AI14" i="7"/>
  <c r="AI109" i="7" s="1"/>
  <c r="AH14" i="7"/>
  <c r="AH109" i="7" s="1"/>
  <c r="AG14" i="7"/>
  <c r="AG109" i="7" s="1"/>
  <c r="AF14" i="7"/>
  <c r="AF109" i="7" s="1"/>
  <c r="AE14" i="7"/>
  <c r="AE109" i="7" s="1"/>
  <c r="AD14" i="7"/>
  <c r="AD109" i="7" s="1"/>
  <c r="AC14" i="7"/>
  <c r="AC109" i="7" s="1"/>
  <c r="AB14" i="7"/>
  <c r="AB109" i="7" s="1"/>
  <c r="AA14" i="7"/>
  <c r="AA109" i="7" s="1"/>
  <c r="Z14" i="7"/>
  <c r="Z109" i="7" s="1"/>
  <c r="Y14" i="7"/>
  <c r="Y109" i="7" s="1"/>
  <c r="X14" i="7"/>
  <c r="X109" i="7" s="1"/>
  <c r="W14" i="7"/>
  <c r="W109" i="7" s="1"/>
  <c r="V14" i="7"/>
  <c r="V109" i="7" s="1"/>
  <c r="U14" i="7"/>
  <c r="U109" i="7" s="1"/>
  <c r="T14" i="7"/>
  <c r="T109" i="7" s="1"/>
  <c r="S14" i="7"/>
  <c r="S109" i="7" s="1"/>
  <c r="R14" i="7"/>
  <c r="R109" i="7" s="1"/>
  <c r="Q14" i="7"/>
  <c r="Q109" i="7" s="1"/>
  <c r="P14" i="7"/>
  <c r="P109" i="7" s="1"/>
  <c r="O14" i="7"/>
  <c r="O109" i="7" s="1"/>
  <c r="N14" i="7"/>
  <c r="N109" i="7" s="1"/>
  <c r="M14" i="7"/>
  <c r="M109" i="7" s="1"/>
  <c r="L14" i="7"/>
  <c r="L109" i="7" s="1"/>
  <c r="K14" i="7"/>
  <c r="K109" i="7" s="1"/>
  <c r="J14" i="7"/>
  <c r="J109" i="7" s="1"/>
  <c r="I14" i="7"/>
  <c r="I109" i="7" s="1"/>
  <c r="H14" i="7"/>
  <c r="H109" i="7" s="1"/>
  <c r="G14" i="7"/>
  <c r="G109" i="7" s="1"/>
  <c r="F14" i="7"/>
  <c r="F109" i="7" s="1"/>
  <c r="E14" i="7"/>
  <c r="E109" i="7" s="1"/>
  <c r="D14" i="7"/>
  <c r="D109" i="7" s="1"/>
  <c r="C14" i="7"/>
  <c r="C109" i="7" s="1"/>
  <c r="BZ11" i="7"/>
  <c r="BZ54" i="7" s="1"/>
  <c r="BY11" i="7"/>
  <c r="BY54" i="7" s="1"/>
  <c r="BX11" i="7"/>
  <c r="BX54" i="7" s="1"/>
  <c r="BW11" i="7"/>
  <c r="BV11" i="7"/>
  <c r="BU11" i="7"/>
  <c r="BT11" i="7"/>
  <c r="BT54" i="7" s="1"/>
  <c r="BS11" i="7"/>
  <c r="BS54" i="7" s="1"/>
  <c r="BR11" i="7"/>
  <c r="BR54" i="7" s="1"/>
  <c r="BQ11" i="7"/>
  <c r="BQ54" i="7" s="1"/>
  <c r="BP11" i="7"/>
  <c r="BP54" i="7" s="1"/>
  <c r="BO11" i="7"/>
  <c r="BN11" i="7"/>
  <c r="BM11" i="7"/>
  <c r="BL11" i="7"/>
  <c r="BL54" i="7" s="1"/>
  <c r="BK11" i="7"/>
  <c r="BK54" i="7" s="1"/>
  <c r="BJ11" i="7"/>
  <c r="BJ54" i="7" s="1"/>
  <c r="BI11" i="7"/>
  <c r="BI54" i="7" s="1"/>
  <c r="BH11" i="7"/>
  <c r="BH54" i="7" s="1"/>
  <c r="BG11" i="7"/>
  <c r="BG13" i="9" s="1"/>
  <c r="BF11" i="7"/>
  <c r="BE11" i="7"/>
  <c r="BD11" i="7"/>
  <c r="BD54" i="7" s="1"/>
  <c r="BC11" i="7"/>
  <c r="BC54" i="7" s="1"/>
  <c r="BB11" i="7"/>
  <c r="BB54" i="7" s="1"/>
  <c r="BA11" i="7"/>
  <c r="BA54" i="7" s="1"/>
  <c r="AZ11" i="7"/>
  <c r="AZ54" i="7" s="1"/>
  <c r="AY11" i="7"/>
  <c r="AX11" i="7"/>
  <c r="AW11" i="7"/>
  <c r="AV11" i="7"/>
  <c r="AV54" i="7" s="1"/>
  <c r="AU11" i="7"/>
  <c r="AU54" i="7" s="1"/>
  <c r="AT11" i="7"/>
  <c r="AT54" i="7" s="1"/>
  <c r="AS11" i="7"/>
  <c r="AS54" i="7" s="1"/>
  <c r="AR11" i="7"/>
  <c r="AR54" i="7" s="1"/>
  <c r="AQ11" i="7"/>
  <c r="AP11" i="7"/>
  <c r="AO11" i="7"/>
  <c r="AN11" i="7"/>
  <c r="AN54" i="7" s="1"/>
  <c r="AM11" i="7"/>
  <c r="AM54" i="7" s="1"/>
  <c r="AL11" i="7"/>
  <c r="AL54" i="7" s="1"/>
  <c r="AK11" i="7"/>
  <c r="AK54" i="7" s="1"/>
  <c r="AJ11" i="7"/>
  <c r="AJ54" i="7" s="1"/>
  <c r="AI11" i="7"/>
  <c r="AH11" i="7"/>
  <c r="AG11" i="7"/>
  <c r="AF11" i="7"/>
  <c r="AF13" i="9" s="1"/>
  <c r="AE11" i="7"/>
  <c r="AE54" i="7" s="1"/>
  <c r="AD11" i="7"/>
  <c r="AD54" i="7" s="1"/>
  <c r="AC11" i="7"/>
  <c r="AC54" i="7" s="1"/>
  <c r="AB11" i="7"/>
  <c r="AB54" i="7" s="1"/>
  <c r="AA11" i="7"/>
  <c r="Z11" i="7"/>
  <c r="Y11" i="7"/>
  <c r="X11" i="7"/>
  <c r="X54" i="7" s="1"/>
  <c r="W11" i="7"/>
  <c r="W54" i="7" s="1"/>
  <c r="V11" i="7"/>
  <c r="V54" i="7" s="1"/>
  <c r="U11" i="7"/>
  <c r="U54" i="7" s="1"/>
  <c r="T11" i="7"/>
  <c r="T54" i="7" s="1"/>
  <c r="S11" i="7"/>
  <c r="R11" i="7"/>
  <c r="Q11" i="7"/>
  <c r="P11" i="7"/>
  <c r="P54" i="7" s="1"/>
  <c r="O11" i="7"/>
  <c r="O54" i="7" s="1"/>
  <c r="N11" i="7"/>
  <c r="N54" i="7" s="1"/>
  <c r="M11" i="7"/>
  <c r="M54" i="7" s="1"/>
  <c r="L11" i="7"/>
  <c r="L54" i="7" s="1"/>
  <c r="K11" i="7"/>
  <c r="J11" i="7"/>
  <c r="I11" i="7"/>
  <c r="H11" i="7"/>
  <c r="H54" i="7" s="1"/>
  <c r="G11" i="7"/>
  <c r="G54" i="7" s="1"/>
  <c r="F11" i="7"/>
  <c r="F54" i="7" s="1"/>
  <c r="E11" i="7"/>
  <c r="E54" i="7" s="1"/>
  <c r="D11" i="7"/>
  <c r="D54" i="7" s="1"/>
  <c r="C11" i="7"/>
  <c r="BZ57" i="6"/>
  <c r="BY57" i="6"/>
  <c r="BX57" i="6"/>
  <c r="BW57" i="6"/>
  <c r="BV57" i="6"/>
  <c r="BU57" i="6"/>
  <c r="BT57" i="6"/>
  <c r="BS57" i="6"/>
  <c r="BR57" i="6"/>
  <c r="BQ57" i="6"/>
  <c r="BP57" i="6"/>
  <c r="BO57" i="6"/>
  <c r="BN57" i="6"/>
  <c r="BM57" i="6"/>
  <c r="BL57" i="6"/>
  <c r="BK57" i="6"/>
  <c r="BJ57" i="6"/>
  <c r="BI57" i="6"/>
  <c r="BH57" i="6"/>
  <c r="BG57" i="6"/>
  <c r="BF57" i="6"/>
  <c r="BE57" i="6"/>
  <c r="BD57" i="6"/>
  <c r="BC57" i="6"/>
  <c r="BB57" i="6"/>
  <c r="BA57" i="6"/>
  <c r="AZ57" i="6"/>
  <c r="AY57" i="6"/>
  <c r="AX57" i="6"/>
  <c r="AW57" i="6"/>
  <c r="AV57" i="6"/>
  <c r="AU57" i="6"/>
  <c r="AT57" i="6"/>
  <c r="AS57" i="6"/>
  <c r="AR57" i="6"/>
  <c r="AQ57" i="6"/>
  <c r="AP57" i="6"/>
  <c r="AO57" i="6"/>
  <c r="AN57" i="6"/>
  <c r="AM57" i="6"/>
  <c r="AL57" i="6"/>
  <c r="AK57" i="6"/>
  <c r="AJ57" i="6"/>
  <c r="AI57" i="6"/>
  <c r="AH57" i="6"/>
  <c r="AG57" i="6"/>
  <c r="AF57" i="6"/>
  <c r="AE57" i="6"/>
  <c r="AD57" i="6"/>
  <c r="AC57" i="6"/>
  <c r="AB57" i="6"/>
  <c r="AA57" i="6"/>
  <c r="Z57" i="6"/>
  <c r="Y57" i="6"/>
  <c r="X57" i="6"/>
  <c r="W57" i="6"/>
  <c r="V57" i="6"/>
  <c r="U57" i="6"/>
  <c r="T57" i="6"/>
  <c r="S57" i="6"/>
  <c r="R57" i="6"/>
  <c r="Q57" i="6"/>
  <c r="P57" i="6"/>
  <c r="O57" i="6"/>
  <c r="N57" i="6"/>
  <c r="M57" i="6"/>
  <c r="L57" i="6"/>
  <c r="K57" i="6"/>
  <c r="J57" i="6"/>
  <c r="I57" i="6"/>
  <c r="H57" i="6"/>
  <c r="G57" i="6"/>
  <c r="BZ52" i="6"/>
  <c r="BY52" i="6"/>
  <c r="BX52" i="6"/>
  <c r="BW52" i="6"/>
  <c r="BV52" i="6"/>
  <c r="BU52" i="6"/>
  <c r="BT52" i="6"/>
  <c r="BS52" i="6"/>
  <c r="BR52" i="6"/>
  <c r="BQ52" i="6"/>
  <c r="BP52" i="6"/>
  <c r="BO52" i="6"/>
  <c r="BN52" i="6"/>
  <c r="BM52" i="6"/>
  <c r="BL52" i="6"/>
  <c r="BK52" i="6"/>
  <c r="BJ52" i="6"/>
  <c r="BI52" i="6"/>
  <c r="BH52" i="6"/>
  <c r="BG52" i="6"/>
  <c r="BF52" i="6"/>
  <c r="BE52" i="6"/>
  <c r="BD52" i="6"/>
  <c r="BC52" i="6"/>
  <c r="BB52" i="6"/>
  <c r="BA52" i="6"/>
  <c r="AZ52" i="6"/>
  <c r="AY52" i="6"/>
  <c r="AX52" i="6"/>
  <c r="AW52" i="6"/>
  <c r="AV52" i="6"/>
  <c r="AU52" i="6"/>
  <c r="AT52" i="6"/>
  <c r="AS52" i="6"/>
  <c r="AR52" i="6"/>
  <c r="AQ52" i="6"/>
  <c r="AP52" i="6"/>
  <c r="AO52" i="6"/>
  <c r="AN52" i="6"/>
  <c r="AM52" i="6"/>
  <c r="AL52" i="6"/>
  <c r="AK52" i="6"/>
  <c r="AJ52" i="6"/>
  <c r="AI52" i="6"/>
  <c r="AH52" i="6"/>
  <c r="AG52" i="6"/>
  <c r="AF52" i="6"/>
  <c r="AE52" i="6"/>
  <c r="AD52" i="6"/>
  <c r="AC52" i="6"/>
  <c r="AB52" i="6"/>
  <c r="AA52" i="6"/>
  <c r="Z52" i="6"/>
  <c r="Y52" i="6"/>
  <c r="X52" i="6"/>
  <c r="W52" i="6"/>
  <c r="V52" i="6"/>
  <c r="U52" i="6"/>
  <c r="T52" i="6"/>
  <c r="S52" i="6"/>
  <c r="R52" i="6"/>
  <c r="Q52" i="6"/>
  <c r="P52" i="6"/>
  <c r="O52" i="6"/>
  <c r="N52" i="6"/>
  <c r="M52" i="6"/>
  <c r="L52" i="6"/>
  <c r="K52" i="6"/>
  <c r="J52" i="6"/>
  <c r="I52" i="6"/>
  <c r="H52" i="6"/>
  <c r="G52" i="6"/>
  <c r="F52" i="6"/>
  <c r="E52" i="6"/>
  <c r="D52" i="6"/>
  <c r="C52" i="6"/>
  <c r="BZ51" i="6"/>
  <c r="BY51" i="6"/>
  <c r="BX51" i="6"/>
  <c r="BW51" i="6"/>
  <c r="BV51" i="6"/>
  <c r="BU51" i="6"/>
  <c r="BT51" i="6"/>
  <c r="BS51" i="6"/>
  <c r="BR51" i="6"/>
  <c r="BQ51" i="6"/>
  <c r="BP51" i="6"/>
  <c r="BO51" i="6"/>
  <c r="BN51" i="6"/>
  <c r="BM51" i="6"/>
  <c r="BL51" i="6"/>
  <c r="BK51" i="6"/>
  <c r="BJ51" i="6"/>
  <c r="BI51" i="6"/>
  <c r="BH51" i="6"/>
  <c r="BG51" i="6"/>
  <c r="BF51" i="6"/>
  <c r="BE51" i="6"/>
  <c r="BD51" i="6"/>
  <c r="BC51" i="6"/>
  <c r="BB51" i="6"/>
  <c r="BA51" i="6"/>
  <c r="AZ51" i="6"/>
  <c r="AY51" i="6"/>
  <c r="AX51" i="6"/>
  <c r="AW51" i="6"/>
  <c r="AV51" i="6"/>
  <c r="AU51" i="6"/>
  <c r="AT51" i="6"/>
  <c r="AS51" i="6"/>
  <c r="AR51" i="6"/>
  <c r="AQ51" i="6"/>
  <c r="AP51" i="6"/>
  <c r="AO51" i="6"/>
  <c r="AN51" i="6"/>
  <c r="AM51" i="6"/>
  <c r="AL51" i="6"/>
  <c r="AK51" i="6"/>
  <c r="AJ51" i="6"/>
  <c r="AI51" i="6"/>
  <c r="AH51" i="6"/>
  <c r="AG51" i="6"/>
  <c r="AF51" i="6"/>
  <c r="AE51" i="6"/>
  <c r="AD51" i="6"/>
  <c r="AC51" i="6"/>
  <c r="AB51" i="6"/>
  <c r="AA51" i="6"/>
  <c r="Z51" i="6"/>
  <c r="Y51" i="6"/>
  <c r="X51" i="6"/>
  <c r="W51" i="6"/>
  <c r="V51" i="6"/>
  <c r="U51" i="6"/>
  <c r="T51" i="6"/>
  <c r="S51" i="6"/>
  <c r="R51" i="6"/>
  <c r="Q51" i="6"/>
  <c r="P51" i="6"/>
  <c r="O51" i="6"/>
  <c r="N51" i="6"/>
  <c r="M51" i="6"/>
  <c r="L51" i="6"/>
  <c r="K51" i="6"/>
  <c r="J51" i="6"/>
  <c r="I51" i="6"/>
  <c r="H51" i="6"/>
  <c r="G51" i="6"/>
  <c r="BZ47" i="6"/>
  <c r="BY47" i="6"/>
  <c r="BX47" i="6"/>
  <c r="BW47" i="6"/>
  <c r="BV47" i="6"/>
  <c r="BU47" i="6"/>
  <c r="BT47" i="6"/>
  <c r="BS47" i="6"/>
  <c r="BR47" i="6"/>
  <c r="BQ47" i="6"/>
  <c r="BP47" i="6"/>
  <c r="BO47" i="6"/>
  <c r="BN47" i="6"/>
  <c r="BM47" i="6"/>
  <c r="BL47" i="6"/>
  <c r="BK47" i="6"/>
  <c r="BJ47" i="6"/>
  <c r="BI47" i="6"/>
  <c r="BH47" i="6"/>
  <c r="BG47" i="6"/>
  <c r="BF47" i="6"/>
  <c r="BE47" i="6"/>
  <c r="BD47" i="6"/>
  <c r="BC47" i="6"/>
  <c r="BB47" i="6"/>
  <c r="BA47" i="6"/>
  <c r="AZ47" i="6"/>
  <c r="AY47" i="6"/>
  <c r="AX47" i="6"/>
  <c r="AW47" i="6"/>
  <c r="AV47" i="6"/>
  <c r="AU47" i="6"/>
  <c r="AT47" i="6"/>
  <c r="AS47" i="6"/>
  <c r="AR47" i="6"/>
  <c r="AQ47" i="6"/>
  <c r="AP47" i="6"/>
  <c r="AO47" i="6"/>
  <c r="AN47" i="6"/>
  <c r="AM47" i="6"/>
  <c r="AL47" i="6"/>
  <c r="AK47" i="6"/>
  <c r="AJ47" i="6"/>
  <c r="AI47" i="6"/>
  <c r="AH47" i="6"/>
  <c r="AG47" i="6"/>
  <c r="AF47" i="6"/>
  <c r="AE47" i="6"/>
  <c r="AD47" i="6"/>
  <c r="AC47" i="6"/>
  <c r="AB47" i="6"/>
  <c r="AA47" i="6"/>
  <c r="Z47" i="6"/>
  <c r="Y47" i="6"/>
  <c r="X47" i="6"/>
  <c r="W47" i="6"/>
  <c r="V47" i="6"/>
  <c r="U47" i="6"/>
  <c r="T47" i="6"/>
  <c r="S47" i="6"/>
  <c r="R47" i="6"/>
  <c r="Q47" i="6"/>
  <c r="P47" i="6"/>
  <c r="O47" i="6"/>
  <c r="N47" i="6"/>
  <c r="M47" i="6"/>
  <c r="L47" i="6"/>
  <c r="K47" i="6"/>
  <c r="J47" i="6"/>
  <c r="I47" i="6"/>
  <c r="H47" i="6"/>
  <c r="G47" i="6"/>
  <c r="F47" i="6"/>
  <c r="E47" i="6"/>
  <c r="D47" i="6"/>
  <c r="C47" i="6"/>
  <c r="BZ44" i="6"/>
  <c r="BY44" i="6"/>
  <c r="BX44" i="6"/>
  <c r="BW44" i="6"/>
  <c r="BV44" i="6"/>
  <c r="BU44" i="6"/>
  <c r="BT44" i="6"/>
  <c r="BS44" i="6"/>
  <c r="BR44" i="6"/>
  <c r="BQ44" i="6"/>
  <c r="BP44" i="6"/>
  <c r="BO44" i="6"/>
  <c r="BN44" i="6"/>
  <c r="BM44" i="6"/>
  <c r="BL44" i="6"/>
  <c r="BK44" i="6"/>
  <c r="BJ44" i="6"/>
  <c r="BI44" i="6"/>
  <c r="BH44" i="6"/>
  <c r="BG44" i="6"/>
  <c r="BF44" i="6"/>
  <c r="BE44" i="6"/>
  <c r="BD44" i="6"/>
  <c r="BC44" i="6"/>
  <c r="BB44" i="6"/>
  <c r="BA44" i="6"/>
  <c r="AZ44" i="6"/>
  <c r="AY44" i="6"/>
  <c r="AX44" i="6"/>
  <c r="AW44" i="6"/>
  <c r="AV44" i="6"/>
  <c r="AU44" i="6"/>
  <c r="AT44" i="6"/>
  <c r="AS44" i="6"/>
  <c r="AR44" i="6"/>
  <c r="AQ44" i="6"/>
  <c r="AP44" i="6"/>
  <c r="AO44" i="6"/>
  <c r="AN44" i="6"/>
  <c r="AM44" i="6"/>
  <c r="AL44" i="6"/>
  <c r="AK44" i="6"/>
  <c r="AJ44" i="6"/>
  <c r="AI44" i="6"/>
  <c r="AH44" i="6"/>
  <c r="AG44" i="6"/>
  <c r="AF44" i="6"/>
  <c r="AE44" i="6"/>
  <c r="AD44" i="6"/>
  <c r="AC44" i="6"/>
  <c r="AB44" i="6"/>
  <c r="AA44" i="6"/>
  <c r="Z44" i="6"/>
  <c r="Y44" i="6"/>
  <c r="X44" i="6"/>
  <c r="W44" i="6"/>
  <c r="V44" i="6"/>
  <c r="U44" i="6"/>
  <c r="T44" i="6"/>
  <c r="S44" i="6"/>
  <c r="R44" i="6"/>
  <c r="Q44" i="6"/>
  <c r="P44" i="6"/>
  <c r="O44" i="6"/>
  <c r="N44" i="6"/>
  <c r="M44" i="6"/>
  <c r="L44" i="6"/>
  <c r="K44" i="6"/>
  <c r="J44" i="6"/>
  <c r="I44" i="6"/>
  <c r="H44" i="6"/>
  <c r="G44" i="6"/>
  <c r="BZ40" i="6"/>
  <c r="BY40" i="6"/>
  <c r="BX40" i="6"/>
  <c r="BW40" i="6"/>
  <c r="BV40" i="6"/>
  <c r="BU40" i="6"/>
  <c r="BT40" i="6"/>
  <c r="BS40" i="6"/>
  <c r="BR40" i="6"/>
  <c r="BQ40" i="6"/>
  <c r="BP40" i="6"/>
  <c r="BO40" i="6"/>
  <c r="BN40" i="6"/>
  <c r="BM40" i="6"/>
  <c r="BL40" i="6"/>
  <c r="BK40" i="6"/>
  <c r="BJ40" i="6"/>
  <c r="BI40" i="6"/>
  <c r="BH40" i="6"/>
  <c r="BG40" i="6"/>
  <c r="BF40" i="6"/>
  <c r="BE40" i="6"/>
  <c r="BD40" i="6"/>
  <c r="BC40" i="6"/>
  <c r="BB40" i="6"/>
  <c r="BA40" i="6"/>
  <c r="AZ40" i="6"/>
  <c r="AY40" i="6"/>
  <c r="AX40" i="6"/>
  <c r="AW40" i="6"/>
  <c r="AV40" i="6"/>
  <c r="AU40" i="6"/>
  <c r="AT40" i="6"/>
  <c r="AS40" i="6"/>
  <c r="AR40" i="6"/>
  <c r="AQ40" i="6"/>
  <c r="AP40" i="6"/>
  <c r="AO40" i="6"/>
  <c r="AN40" i="6"/>
  <c r="AM40" i="6"/>
  <c r="AL40" i="6"/>
  <c r="AK40" i="6"/>
  <c r="AJ40" i="6"/>
  <c r="AI40" i="6"/>
  <c r="AH40" i="6"/>
  <c r="AG40" i="6"/>
  <c r="AF40" i="6"/>
  <c r="AE40" i="6"/>
  <c r="AD40" i="6"/>
  <c r="AC40" i="6"/>
  <c r="AB40" i="6"/>
  <c r="AA40" i="6"/>
  <c r="Z40" i="6"/>
  <c r="Y40" i="6"/>
  <c r="X40" i="6"/>
  <c r="W40" i="6"/>
  <c r="V40" i="6"/>
  <c r="U40" i="6"/>
  <c r="T40" i="6"/>
  <c r="S40" i="6"/>
  <c r="R40" i="6"/>
  <c r="Q40" i="6"/>
  <c r="P40" i="6"/>
  <c r="O40" i="6"/>
  <c r="N40" i="6"/>
  <c r="M40" i="6"/>
  <c r="L40" i="6"/>
  <c r="K40" i="6"/>
  <c r="J40" i="6"/>
  <c r="I40" i="6"/>
  <c r="H40" i="6"/>
  <c r="G40" i="6"/>
  <c r="F40" i="6"/>
  <c r="E40" i="6"/>
  <c r="D40" i="6"/>
  <c r="C40" i="6"/>
  <c r="BY39" i="6"/>
  <c r="BX39" i="6"/>
  <c r="BW39" i="6"/>
  <c r="BV39" i="6"/>
  <c r="BQ39" i="6"/>
  <c r="BP39" i="6"/>
  <c r="BO39" i="6"/>
  <c r="BN39" i="6"/>
  <c r="BI39" i="6"/>
  <c r="BH39" i="6"/>
  <c r="BG39" i="6"/>
  <c r="BF39" i="6"/>
  <c r="BA39" i="6"/>
  <c r="AZ39" i="6"/>
  <c r="AY39" i="6"/>
  <c r="AX39" i="6"/>
  <c r="AS39" i="6"/>
  <c r="AR39" i="6"/>
  <c r="AQ39" i="6"/>
  <c r="AP39" i="6"/>
  <c r="AK39" i="6"/>
  <c r="AJ39" i="6"/>
  <c r="AI39" i="6"/>
  <c r="AH39" i="6"/>
  <c r="AC39" i="6"/>
  <c r="AB39" i="6"/>
  <c r="AA39" i="6"/>
  <c r="Z39" i="6"/>
  <c r="U39" i="6"/>
  <c r="T39" i="6"/>
  <c r="S39" i="6"/>
  <c r="R39" i="6"/>
  <c r="M39" i="6"/>
  <c r="L39" i="6"/>
  <c r="K39" i="6"/>
  <c r="J39" i="6"/>
  <c r="E39" i="6"/>
  <c r="D39" i="6"/>
  <c r="C39" i="6"/>
  <c r="BZ38" i="6"/>
  <c r="BY38" i="6"/>
  <c r="BX38" i="6"/>
  <c r="BW38" i="6"/>
  <c r="BV38" i="6"/>
  <c r="BU38" i="6"/>
  <c r="BT38" i="6"/>
  <c r="BS38" i="6"/>
  <c r="BR38" i="6"/>
  <c r="BQ38" i="6"/>
  <c r="BP38" i="6"/>
  <c r="BO38" i="6"/>
  <c r="BN38" i="6"/>
  <c r="BM38" i="6"/>
  <c r="BL38" i="6"/>
  <c r="BK38" i="6"/>
  <c r="BJ38" i="6"/>
  <c r="BI38" i="6"/>
  <c r="BH38" i="6"/>
  <c r="BG38" i="6"/>
  <c r="BF38" i="6"/>
  <c r="BE38" i="6"/>
  <c r="BD38" i="6"/>
  <c r="BC38" i="6"/>
  <c r="BB38" i="6"/>
  <c r="BA38" i="6"/>
  <c r="AZ38" i="6"/>
  <c r="AY38" i="6"/>
  <c r="AX38" i="6"/>
  <c r="AW38" i="6"/>
  <c r="AV38" i="6"/>
  <c r="AU38" i="6"/>
  <c r="AT38" i="6"/>
  <c r="AS38" i="6"/>
  <c r="AR38" i="6"/>
  <c r="AQ38" i="6"/>
  <c r="AP38" i="6"/>
  <c r="AO38" i="6"/>
  <c r="AN38" i="6"/>
  <c r="AM38" i="6"/>
  <c r="AL38" i="6"/>
  <c r="AK38" i="6"/>
  <c r="AJ38" i="6"/>
  <c r="AI38" i="6"/>
  <c r="AH38" i="6"/>
  <c r="AG38" i="6"/>
  <c r="AF38" i="6"/>
  <c r="AE38" i="6"/>
  <c r="AD38" i="6"/>
  <c r="AC38" i="6"/>
  <c r="AB38" i="6"/>
  <c r="AA38" i="6"/>
  <c r="Z38" i="6"/>
  <c r="Y38" i="6"/>
  <c r="X38" i="6"/>
  <c r="W38" i="6"/>
  <c r="V38" i="6"/>
  <c r="U38" i="6"/>
  <c r="T38" i="6"/>
  <c r="S38" i="6"/>
  <c r="R38" i="6"/>
  <c r="Q38" i="6"/>
  <c r="P38" i="6"/>
  <c r="O38" i="6"/>
  <c r="N38" i="6"/>
  <c r="M38" i="6"/>
  <c r="L38" i="6"/>
  <c r="K38" i="6"/>
  <c r="J38" i="6"/>
  <c r="I38" i="6"/>
  <c r="H38" i="6"/>
  <c r="G38" i="6"/>
  <c r="F38" i="6"/>
  <c r="E38" i="6"/>
  <c r="D38" i="6"/>
  <c r="C38" i="6"/>
  <c r="BZ37" i="6"/>
  <c r="BY37" i="6"/>
  <c r="BX37" i="6"/>
  <c r="BW37" i="6"/>
  <c r="BV37" i="6"/>
  <c r="BU37" i="6"/>
  <c r="BT37" i="6"/>
  <c r="BS37" i="6"/>
  <c r="BR37" i="6"/>
  <c r="BQ37" i="6"/>
  <c r="BP37" i="6"/>
  <c r="BO37" i="6"/>
  <c r="BN37" i="6"/>
  <c r="BM37" i="6"/>
  <c r="BL37" i="6"/>
  <c r="BK37" i="6"/>
  <c r="BJ37" i="6"/>
  <c r="BI37" i="6"/>
  <c r="BH37" i="6"/>
  <c r="BG37" i="6"/>
  <c r="BF37" i="6"/>
  <c r="BE37" i="6"/>
  <c r="BD37" i="6"/>
  <c r="BC37" i="6"/>
  <c r="BB37" i="6"/>
  <c r="BA37" i="6"/>
  <c r="AZ37" i="6"/>
  <c r="AY37" i="6"/>
  <c r="AX37" i="6"/>
  <c r="AW37" i="6"/>
  <c r="AV37" i="6"/>
  <c r="AU37" i="6"/>
  <c r="AT37" i="6"/>
  <c r="AS37" i="6"/>
  <c r="AR37" i="6"/>
  <c r="AQ37" i="6"/>
  <c r="AP37" i="6"/>
  <c r="AO37" i="6"/>
  <c r="AN37" i="6"/>
  <c r="AM37" i="6"/>
  <c r="AL37" i="6"/>
  <c r="AK37" i="6"/>
  <c r="AJ37" i="6"/>
  <c r="AI37" i="6"/>
  <c r="AH37" i="6"/>
  <c r="AG37" i="6"/>
  <c r="AF37" i="6"/>
  <c r="AE37" i="6"/>
  <c r="AD37" i="6"/>
  <c r="AC37" i="6"/>
  <c r="AB37" i="6"/>
  <c r="AA37" i="6"/>
  <c r="Z37" i="6"/>
  <c r="Y37" i="6"/>
  <c r="X37" i="6"/>
  <c r="W37" i="6"/>
  <c r="V37" i="6"/>
  <c r="U37" i="6"/>
  <c r="T37" i="6"/>
  <c r="S37" i="6"/>
  <c r="R37" i="6"/>
  <c r="Q37" i="6"/>
  <c r="P37" i="6"/>
  <c r="O37" i="6"/>
  <c r="N37" i="6"/>
  <c r="M37" i="6"/>
  <c r="L37" i="6"/>
  <c r="K37" i="6"/>
  <c r="J37" i="6"/>
  <c r="I37" i="6"/>
  <c r="H37" i="6"/>
  <c r="G37" i="6"/>
  <c r="F37" i="6"/>
  <c r="E37" i="6"/>
  <c r="D37" i="6"/>
  <c r="C37" i="6"/>
  <c r="BZ33" i="6"/>
  <c r="BY33" i="6"/>
  <c r="BX33" i="6"/>
  <c r="BW33" i="6"/>
  <c r="BV33" i="6"/>
  <c r="BU33" i="6"/>
  <c r="BT33" i="6"/>
  <c r="BS33" i="6"/>
  <c r="BR33" i="6"/>
  <c r="BQ33" i="6"/>
  <c r="BP33" i="6"/>
  <c r="BO33" i="6"/>
  <c r="BN33" i="6"/>
  <c r="BM33" i="6"/>
  <c r="BL33" i="6"/>
  <c r="BK33" i="6"/>
  <c r="BJ33" i="6"/>
  <c r="BI33" i="6"/>
  <c r="BH33" i="6"/>
  <c r="BG33" i="6"/>
  <c r="BF33" i="6"/>
  <c r="BE33" i="6"/>
  <c r="BD33" i="6"/>
  <c r="BC33" i="6"/>
  <c r="BB33" i="6"/>
  <c r="BA33" i="6"/>
  <c r="AZ33" i="6"/>
  <c r="AY33" i="6"/>
  <c r="AX33" i="6"/>
  <c r="AW33" i="6"/>
  <c r="AV33" i="6"/>
  <c r="AU33" i="6"/>
  <c r="AT33" i="6"/>
  <c r="AS33" i="6"/>
  <c r="AR33" i="6"/>
  <c r="AQ33" i="6"/>
  <c r="AP33" i="6"/>
  <c r="AO33" i="6"/>
  <c r="AN33" i="6"/>
  <c r="AM33" i="6"/>
  <c r="AL33" i="6"/>
  <c r="AK33" i="6"/>
  <c r="AJ33" i="6"/>
  <c r="AI33" i="6"/>
  <c r="AH33" i="6"/>
  <c r="AG33" i="6"/>
  <c r="AF33" i="6"/>
  <c r="AE33" i="6"/>
  <c r="AD33" i="6"/>
  <c r="AC33" i="6"/>
  <c r="AB33" i="6"/>
  <c r="AA33" i="6"/>
  <c r="Z33" i="6"/>
  <c r="Y33" i="6"/>
  <c r="X33" i="6"/>
  <c r="W33" i="6"/>
  <c r="V33" i="6"/>
  <c r="U33" i="6"/>
  <c r="T33" i="6"/>
  <c r="S33" i="6"/>
  <c r="R33" i="6"/>
  <c r="Q33" i="6"/>
  <c r="P33" i="6"/>
  <c r="O33" i="6"/>
  <c r="N33" i="6"/>
  <c r="M33" i="6"/>
  <c r="L33" i="6"/>
  <c r="K33" i="6"/>
  <c r="J33" i="6"/>
  <c r="I33" i="6"/>
  <c r="H33" i="6"/>
  <c r="G33" i="6"/>
  <c r="BZ31" i="6"/>
  <c r="BY31" i="6"/>
  <c r="BX31" i="6"/>
  <c r="BW31" i="6"/>
  <c r="BV31" i="6"/>
  <c r="BU31" i="6"/>
  <c r="BT31" i="6"/>
  <c r="BS31" i="6"/>
  <c r="BR31" i="6"/>
  <c r="BQ31" i="6"/>
  <c r="BP31" i="6"/>
  <c r="BO31" i="6"/>
  <c r="BN31" i="6"/>
  <c r="BM31" i="6"/>
  <c r="BL31" i="6"/>
  <c r="BK31" i="6"/>
  <c r="BJ31" i="6"/>
  <c r="BI31" i="6"/>
  <c r="BH31" i="6"/>
  <c r="BG31" i="6"/>
  <c r="BF31" i="6"/>
  <c r="BE31" i="6"/>
  <c r="BD31" i="6"/>
  <c r="BC31" i="6"/>
  <c r="BB31" i="6"/>
  <c r="BA31" i="6"/>
  <c r="AZ31" i="6"/>
  <c r="AY31" i="6"/>
  <c r="AX31" i="6"/>
  <c r="AW31" i="6"/>
  <c r="AV31" i="6"/>
  <c r="AU31" i="6"/>
  <c r="AT31" i="6"/>
  <c r="AS31" i="6"/>
  <c r="AR31" i="6"/>
  <c r="AQ31" i="6"/>
  <c r="AP31" i="6"/>
  <c r="AO31" i="6"/>
  <c r="AN31" i="6"/>
  <c r="AM31" i="6"/>
  <c r="AL31" i="6"/>
  <c r="AK31" i="6"/>
  <c r="AJ31" i="6"/>
  <c r="AI31" i="6"/>
  <c r="AH31" i="6"/>
  <c r="AG31" i="6"/>
  <c r="AF31" i="6"/>
  <c r="AE31" i="6"/>
  <c r="AD31" i="6"/>
  <c r="AC31" i="6"/>
  <c r="AB31" i="6"/>
  <c r="AA31" i="6"/>
  <c r="Z31" i="6"/>
  <c r="Y31" i="6"/>
  <c r="X31" i="6"/>
  <c r="W31" i="6"/>
  <c r="V31" i="6"/>
  <c r="U31" i="6"/>
  <c r="T31" i="6"/>
  <c r="S31" i="6"/>
  <c r="R31" i="6"/>
  <c r="Q31" i="6"/>
  <c r="P31" i="6"/>
  <c r="O31" i="6"/>
  <c r="N31" i="6"/>
  <c r="M31" i="6"/>
  <c r="L31" i="6"/>
  <c r="K31" i="6"/>
  <c r="J31" i="6"/>
  <c r="I31" i="6"/>
  <c r="H31" i="6"/>
  <c r="G31" i="6"/>
  <c r="F31" i="6"/>
  <c r="E31" i="6"/>
  <c r="D31" i="6"/>
  <c r="C31" i="6"/>
  <c r="BZ30" i="6"/>
  <c r="BZ39" i="6" s="1"/>
  <c r="BY30" i="6"/>
  <c r="BX30" i="6"/>
  <c r="BW30" i="6"/>
  <c r="BV30" i="6"/>
  <c r="BU30" i="6"/>
  <c r="BU39" i="6" s="1"/>
  <c r="BT30" i="6"/>
  <c r="BT39" i="6" s="1"/>
  <c r="BS30" i="6"/>
  <c r="BS39" i="6" s="1"/>
  <c r="BR30" i="6"/>
  <c r="BR39" i="6" s="1"/>
  <c r="BQ30" i="6"/>
  <c r="BP30" i="6"/>
  <c r="BO30" i="6"/>
  <c r="BN30" i="6"/>
  <c r="BM30" i="6"/>
  <c r="BM39" i="6" s="1"/>
  <c r="BL30" i="6"/>
  <c r="BL39" i="6" s="1"/>
  <c r="BK30" i="6"/>
  <c r="BK39" i="6" s="1"/>
  <c r="BJ30" i="6"/>
  <c r="BJ39" i="6" s="1"/>
  <c r="BI30" i="6"/>
  <c r="BH30" i="6"/>
  <c r="BG30" i="6"/>
  <c r="BF30" i="6"/>
  <c r="BE30" i="6"/>
  <c r="BE39" i="6" s="1"/>
  <c r="BD30" i="6"/>
  <c r="BD39" i="6" s="1"/>
  <c r="BC30" i="6"/>
  <c r="BC39" i="6" s="1"/>
  <c r="BB30" i="6"/>
  <c r="BB39" i="6" s="1"/>
  <c r="BA30" i="6"/>
  <c r="AZ30" i="6"/>
  <c r="AY30" i="6"/>
  <c r="AX30" i="6"/>
  <c r="AW30" i="6"/>
  <c r="AW39" i="6" s="1"/>
  <c r="AV30" i="6"/>
  <c r="AV39" i="6" s="1"/>
  <c r="AU30" i="6"/>
  <c r="AU39" i="6" s="1"/>
  <c r="AT30" i="6"/>
  <c r="AT39" i="6" s="1"/>
  <c r="AS30" i="6"/>
  <c r="AR30" i="6"/>
  <c r="AQ30" i="6"/>
  <c r="AP30" i="6"/>
  <c r="AO30" i="6"/>
  <c r="AO39" i="6" s="1"/>
  <c r="AN30" i="6"/>
  <c r="AN39" i="6" s="1"/>
  <c r="AM30" i="6"/>
  <c r="AM39" i="6" s="1"/>
  <c r="AL30" i="6"/>
  <c r="AL39" i="6" s="1"/>
  <c r="AK30" i="6"/>
  <c r="AJ30" i="6"/>
  <c r="AI30" i="6"/>
  <c r="AH30" i="6"/>
  <c r="AG30" i="6"/>
  <c r="AG39" i="6" s="1"/>
  <c r="AF30" i="6"/>
  <c r="AF39" i="6" s="1"/>
  <c r="AE30" i="6"/>
  <c r="AE39" i="6" s="1"/>
  <c r="AD30" i="6"/>
  <c r="AD39" i="6" s="1"/>
  <c r="AC30" i="6"/>
  <c r="AB30" i="6"/>
  <c r="AA30" i="6"/>
  <c r="Z30" i="6"/>
  <c r="Y30" i="6"/>
  <c r="Y39" i="6" s="1"/>
  <c r="X30" i="6"/>
  <c r="X39" i="6" s="1"/>
  <c r="W30" i="6"/>
  <c r="W39" i="6" s="1"/>
  <c r="V30" i="6"/>
  <c r="V39" i="6" s="1"/>
  <c r="U30" i="6"/>
  <c r="T30" i="6"/>
  <c r="S30" i="6"/>
  <c r="R30" i="6"/>
  <c r="Q30" i="6"/>
  <c r="Q39" i="6" s="1"/>
  <c r="P30" i="6"/>
  <c r="P39" i="6" s="1"/>
  <c r="O30" i="6"/>
  <c r="O39" i="6" s="1"/>
  <c r="N30" i="6"/>
  <c r="N39" i="6" s="1"/>
  <c r="M30" i="6"/>
  <c r="L30" i="6"/>
  <c r="K30" i="6"/>
  <c r="J30" i="6"/>
  <c r="I30" i="6"/>
  <c r="I39" i="6" s="1"/>
  <c r="H30" i="6"/>
  <c r="H39" i="6" s="1"/>
  <c r="G30" i="6"/>
  <c r="G39" i="6" s="1"/>
  <c r="F30" i="6"/>
  <c r="F39" i="6" s="1"/>
  <c r="E30" i="6"/>
  <c r="D30" i="6"/>
  <c r="C30" i="6"/>
  <c r="BZ26" i="6"/>
  <c r="BY26" i="6"/>
  <c r="BX26" i="6"/>
  <c r="BW26" i="6"/>
  <c r="BV26" i="6"/>
  <c r="BU26" i="6"/>
  <c r="BT26" i="6"/>
  <c r="BS26" i="6"/>
  <c r="BR26" i="6"/>
  <c r="BQ26" i="6"/>
  <c r="BP26" i="6"/>
  <c r="BO26" i="6"/>
  <c r="BN26" i="6"/>
  <c r="BM26" i="6"/>
  <c r="BL26" i="6"/>
  <c r="BK26" i="6"/>
  <c r="BJ26" i="6"/>
  <c r="BI26" i="6"/>
  <c r="BH26" i="6"/>
  <c r="BG26" i="6"/>
  <c r="BF26" i="6"/>
  <c r="BE26" i="6"/>
  <c r="BD26" i="6"/>
  <c r="BC26" i="6"/>
  <c r="BB26" i="6"/>
  <c r="BA26" i="6"/>
  <c r="AZ26" i="6"/>
  <c r="AY26" i="6"/>
  <c r="AX26" i="6"/>
  <c r="AW26" i="6"/>
  <c r="AV26" i="6"/>
  <c r="AU26" i="6"/>
  <c r="AT26" i="6"/>
  <c r="AS26" i="6"/>
  <c r="AR26" i="6"/>
  <c r="AQ26" i="6"/>
  <c r="AP26" i="6"/>
  <c r="AO26" i="6"/>
  <c r="AN26" i="6"/>
  <c r="AM26" i="6"/>
  <c r="AL26" i="6"/>
  <c r="AK26" i="6"/>
  <c r="AJ26" i="6"/>
  <c r="AI26" i="6"/>
  <c r="AH26" i="6"/>
  <c r="AG26" i="6"/>
  <c r="AF26" i="6"/>
  <c r="AE26" i="6"/>
  <c r="AD26" i="6"/>
  <c r="AC26" i="6"/>
  <c r="AB26" i="6"/>
  <c r="AA26" i="6"/>
  <c r="Z26" i="6"/>
  <c r="Y26" i="6"/>
  <c r="X26" i="6"/>
  <c r="W26" i="6"/>
  <c r="V26" i="6"/>
  <c r="U26" i="6"/>
  <c r="T26" i="6"/>
  <c r="S26" i="6"/>
  <c r="R26" i="6"/>
  <c r="Q26" i="6"/>
  <c r="P26" i="6"/>
  <c r="O26" i="6"/>
  <c r="N26" i="6"/>
  <c r="M26" i="6"/>
  <c r="L26" i="6"/>
  <c r="K26" i="6"/>
  <c r="J26" i="6"/>
  <c r="I26" i="6"/>
  <c r="H26" i="6"/>
  <c r="G26" i="6"/>
  <c r="BZ19" i="6"/>
  <c r="BY19" i="6"/>
  <c r="BX19" i="6"/>
  <c r="BW19" i="6"/>
  <c r="BV19" i="6"/>
  <c r="BU19" i="6"/>
  <c r="BT19" i="6"/>
  <c r="BS19" i="6"/>
  <c r="BR19" i="6"/>
  <c r="BQ19" i="6"/>
  <c r="BP19" i="6"/>
  <c r="BO19" i="6"/>
  <c r="BN19" i="6"/>
  <c r="BM19" i="6"/>
  <c r="BL19" i="6"/>
  <c r="BK19" i="6"/>
  <c r="BJ19" i="6"/>
  <c r="BI19" i="6"/>
  <c r="BH19" i="6"/>
  <c r="BG19" i="6"/>
  <c r="BF19" i="6"/>
  <c r="BE19" i="6"/>
  <c r="BD19" i="6"/>
  <c r="BC19" i="6"/>
  <c r="BB19" i="6"/>
  <c r="BA19" i="6"/>
  <c r="AZ19" i="6"/>
  <c r="AY19" i="6"/>
  <c r="AX19" i="6"/>
  <c r="AW19" i="6"/>
  <c r="AV19" i="6"/>
  <c r="AU19" i="6"/>
  <c r="AT19" i="6"/>
  <c r="AS19" i="6"/>
  <c r="AR19" i="6"/>
  <c r="AQ19" i="6"/>
  <c r="AP19" i="6"/>
  <c r="AO19" i="6"/>
  <c r="AN19" i="6"/>
  <c r="AM19" i="6"/>
  <c r="AL19" i="6"/>
  <c r="AK19" i="6"/>
  <c r="AJ19" i="6"/>
  <c r="AI19" i="6"/>
  <c r="AH19" i="6"/>
  <c r="AG19" i="6"/>
  <c r="AF19" i="6"/>
  <c r="AE19" i="6"/>
  <c r="AD19" i="6"/>
  <c r="AC19" i="6"/>
  <c r="AB19" i="6"/>
  <c r="AA19" i="6"/>
  <c r="Z19" i="6"/>
  <c r="Y19" i="6"/>
  <c r="X19" i="6"/>
  <c r="W19" i="6"/>
  <c r="V19" i="6"/>
  <c r="U19" i="6"/>
  <c r="T19" i="6"/>
  <c r="S19" i="6"/>
  <c r="R19" i="6"/>
  <c r="Q19" i="6"/>
  <c r="P19" i="6"/>
  <c r="O19" i="6"/>
  <c r="N19" i="6"/>
  <c r="M19" i="6"/>
  <c r="L19" i="6"/>
  <c r="K19" i="6"/>
  <c r="J19" i="6"/>
  <c r="I19" i="6"/>
  <c r="H19" i="6"/>
  <c r="G19" i="6"/>
  <c r="F19" i="6"/>
  <c r="E19" i="6"/>
  <c r="D19" i="6"/>
  <c r="C19" i="6"/>
  <c r="BZ17" i="6"/>
  <c r="BY17" i="6"/>
  <c r="BX17" i="6"/>
  <c r="BW17" i="6"/>
  <c r="BV17" i="6"/>
  <c r="BU17" i="6"/>
  <c r="BT17" i="6"/>
  <c r="BS17" i="6"/>
  <c r="BR17" i="6"/>
  <c r="BQ17" i="6"/>
  <c r="BP17" i="6"/>
  <c r="BO17" i="6"/>
  <c r="BN17" i="6"/>
  <c r="BM17" i="6"/>
  <c r="BL17" i="6"/>
  <c r="BK17" i="6"/>
  <c r="BJ17" i="6"/>
  <c r="BI17" i="6"/>
  <c r="BH17" i="6"/>
  <c r="BG17" i="6"/>
  <c r="BF17" i="6"/>
  <c r="BE17" i="6"/>
  <c r="BD17" i="6"/>
  <c r="BC17" i="6"/>
  <c r="BB17" i="6"/>
  <c r="BA17" i="6"/>
  <c r="AZ17" i="6"/>
  <c r="AY17" i="6"/>
  <c r="AX17" i="6"/>
  <c r="AW17" i="6"/>
  <c r="AV17" i="6"/>
  <c r="AU17" i="6"/>
  <c r="AT17" i="6"/>
  <c r="AS17" i="6"/>
  <c r="AR17" i="6"/>
  <c r="AQ17" i="6"/>
  <c r="AP17" i="6"/>
  <c r="AO17" i="6"/>
  <c r="AN17" i="6"/>
  <c r="AM17" i="6"/>
  <c r="AL17" i="6"/>
  <c r="AK17" i="6"/>
  <c r="AJ17" i="6"/>
  <c r="AI17" i="6"/>
  <c r="AH17" i="6"/>
  <c r="AG17" i="6"/>
  <c r="AF17" i="6"/>
  <c r="AE17" i="6"/>
  <c r="AD17" i="6"/>
  <c r="AC17" i="6"/>
  <c r="AB17" i="6"/>
  <c r="AA17" i="6"/>
  <c r="Z17" i="6"/>
  <c r="Y17" i="6"/>
  <c r="X17" i="6"/>
  <c r="W17" i="6"/>
  <c r="V17" i="6"/>
  <c r="U17" i="6"/>
  <c r="T17" i="6"/>
  <c r="S17" i="6"/>
  <c r="R17" i="6"/>
  <c r="Q17" i="6"/>
  <c r="P17" i="6"/>
  <c r="O17" i="6"/>
  <c r="N17" i="6"/>
  <c r="M17" i="6"/>
  <c r="L17" i="6"/>
  <c r="K17" i="6"/>
  <c r="J17" i="6"/>
  <c r="I17" i="6"/>
  <c r="H17" i="6"/>
  <c r="G17" i="6"/>
  <c r="C37" i="2" l="1"/>
  <c r="B20" i="9"/>
  <c r="B14" i="5"/>
  <c r="AA8" i="5"/>
  <c r="W9" i="9"/>
  <c r="D31" i="9"/>
  <c r="L31" i="9"/>
  <c r="T31" i="9"/>
  <c r="AB31" i="9"/>
  <c r="AJ30" i="5"/>
  <c r="N23" i="9"/>
  <c r="AM9" i="9"/>
  <c r="AM9" i="5" s="1"/>
  <c r="BL20" i="9"/>
  <c r="BY20" i="9"/>
  <c r="J12" i="5"/>
  <c r="BO9" i="9"/>
  <c r="BO9" i="5" s="1"/>
  <c r="X20" i="9"/>
  <c r="X20" i="5" s="1"/>
  <c r="I9" i="9"/>
  <c r="AP9" i="9"/>
  <c r="AP9" i="5" s="1"/>
  <c r="BV9" i="9"/>
  <c r="BV9" i="5" s="1"/>
  <c r="O20" i="9"/>
  <c r="O23" i="9" s="1"/>
  <c r="AN20" i="9"/>
  <c r="BB20" i="9"/>
  <c r="BM20" i="9"/>
  <c r="BZ20" i="9"/>
  <c r="BZ23" i="9" s="1"/>
  <c r="BZ23" i="5" s="1"/>
  <c r="J9" i="9"/>
  <c r="AW9" i="9"/>
  <c r="AW9" i="5" s="1"/>
  <c r="P20" i="9"/>
  <c r="AC20" i="9"/>
  <c r="AP20" i="9"/>
  <c r="BC9" i="9"/>
  <c r="BC9" i="5" s="1"/>
  <c r="H9" i="9"/>
  <c r="P9" i="9"/>
  <c r="P9" i="5" s="1"/>
  <c r="X9" i="9"/>
  <c r="T9" i="9"/>
  <c r="T9" i="5" s="1"/>
  <c r="J23" i="9"/>
  <c r="F23" i="9"/>
  <c r="K8" i="5"/>
  <c r="BD20" i="9"/>
  <c r="BD20" i="5" s="1"/>
  <c r="BE9" i="9"/>
  <c r="BE9" i="5" s="1"/>
  <c r="G9" i="9"/>
  <c r="G9" i="5" s="1"/>
  <c r="R23" i="9"/>
  <c r="AG20" i="9"/>
  <c r="AG20" i="5" s="1"/>
  <c r="BE20" i="9"/>
  <c r="AH30" i="5"/>
  <c r="AP30" i="5"/>
  <c r="AX30" i="5"/>
  <c r="BF30" i="5"/>
  <c r="BN30" i="5"/>
  <c r="BN13" i="5"/>
  <c r="AX29" i="9"/>
  <c r="BC95" i="7"/>
  <c r="BC30" i="9" s="1"/>
  <c r="BC37" i="4"/>
  <c r="AD23" i="9"/>
  <c r="AD23" i="5" s="1"/>
  <c r="AD20" i="5"/>
  <c r="G66" i="7"/>
  <c r="G52" i="4"/>
  <c r="AE66" i="7"/>
  <c r="AE52" i="4"/>
  <c r="AE54" i="4" s="1"/>
  <c r="BK66" i="7"/>
  <c r="BK52" i="4"/>
  <c r="C67" i="7"/>
  <c r="C53" i="4"/>
  <c r="S67" i="7"/>
  <c r="S53" i="4"/>
  <c r="AI67" i="7"/>
  <c r="AI53" i="4"/>
  <c r="BO67" i="7"/>
  <c r="BO53" i="4"/>
  <c r="AN9" i="9"/>
  <c r="AN9" i="5" s="1"/>
  <c r="AN8" i="5"/>
  <c r="AN13" i="5" s="1"/>
  <c r="BD9" i="9"/>
  <c r="BD9" i="5" s="1"/>
  <c r="BD8" i="5"/>
  <c r="BD13" i="5" s="1"/>
  <c r="BT9" i="9"/>
  <c r="BT9" i="5" s="1"/>
  <c r="BT8" i="5"/>
  <c r="BT13" i="5" s="1"/>
  <c r="AB20" i="9"/>
  <c r="AB23" i="9" s="1"/>
  <c r="AB10" i="5"/>
  <c r="AZ20" i="9"/>
  <c r="AZ10" i="5"/>
  <c r="AZ28" i="5"/>
  <c r="AZ30" i="5" s="1"/>
  <c r="AZ29" i="9"/>
  <c r="AJ55" i="7"/>
  <c r="AJ41" i="4"/>
  <c r="AR55" i="7"/>
  <c r="AR41" i="4"/>
  <c r="AZ55" i="7"/>
  <c r="AZ41" i="4"/>
  <c r="BH55" i="7"/>
  <c r="BH41" i="4"/>
  <c r="BP55" i="7"/>
  <c r="BP41" i="4"/>
  <c r="BX55" i="7"/>
  <c r="BX41" i="4"/>
  <c r="AI55" i="7"/>
  <c r="H115" i="7"/>
  <c r="P115" i="7"/>
  <c r="X115" i="7"/>
  <c r="AF115" i="7"/>
  <c r="AN115" i="7"/>
  <c r="AV115" i="7"/>
  <c r="BD115" i="7"/>
  <c r="BL115" i="7"/>
  <c r="BT115" i="7"/>
  <c r="AF20" i="9"/>
  <c r="AS23" i="9"/>
  <c r="AS23" i="5" s="1"/>
  <c r="AS20" i="5"/>
  <c r="BD23" i="9"/>
  <c r="BD23" i="5" s="1"/>
  <c r="BQ23" i="9"/>
  <c r="BQ23" i="5" s="1"/>
  <c r="BQ20" i="5"/>
  <c r="H66" i="7"/>
  <c r="H52" i="4"/>
  <c r="H54" i="4" s="1"/>
  <c r="P66" i="7"/>
  <c r="P52" i="4"/>
  <c r="P54" i="4" s="1"/>
  <c r="X66" i="7"/>
  <c r="X52" i="4"/>
  <c r="X54" i="4" s="1"/>
  <c r="AF66" i="7"/>
  <c r="AF52" i="4"/>
  <c r="AF54" i="4" s="1"/>
  <c r="T67" i="7"/>
  <c r="T53" i="4"/>
  <c r="T55" i="4" s="1"/>
  <c r="AB67" i="7"/>
  <c r="AB53" i="4"/>
  <c r="AB55" i="4" s="1"/>
  <c r="AJ67" i="7"/>
  <c r="AJ53" i="4"/>
  <c r="AJ55" i="4" s="1"/>
  <c r="AR67" i="7"/>
  <c r="AR53" i="4"/>
  <c r="AR55" i="4" s="1"/>
  <c r="AZ67" i="7"/>
  <c r="AZ53" i="4"/>
  <c r="AZ55" i="4" s="1"/>
  <c r="BH67" i="7"/>
  <c r="BH53" i="4"/>
  <c r="BH55" i="4" s="1"/>
  <c r="BP67" i="7"/>
  <c r="BP53" i="4"/>
  <c r="BP55" i="4" s="1"/>
  <c r="BX67" i="7"/>
  <c r="BX53" i="4"/>
  <c r="BX55" i="4" s="1"/>
  <c r="BA10" i="5"/>
  <c r="BA20" i="9"/>
  <c r="M13" i="9"/>
  <c r="X13" i="9"/>
  <c r="AL13" i="9"/>
  <c r="AZ13" i="9"/>
  <c r="BK13" i="9"/>
  <c r="BY13" i="9"/>
  <c r="W66" i="7"/>
  <c r="W52" i="4"/>
  <c r="AA67" i="7"/>
  <c r="AA53" i="4"/>
  <c r="AR9" i="9"/>
  <c r="AR9" i="5" s="1"/>
  <c r="AR10" i="5"/>
  <c r="W13" i="9"/>
  <c r="AR28" i="5"/>
  <c r="AR30" i="5" s="1"/>
  <c r="AR29" i="9"/>
  <c r="BH28" i="5"/>
  <c r="BH30" i="5" s="1"/>
  <c r="BH29" i="9"/>
  <c r="BX28" i="5"/>
  <c r="BX30" i="5" s="1"/>
  <c r="BX29" i="9"/>
  <c r="I54" i="7"/>
  <c r="I13" i="9"/>
  <c r="Q54" i="7"/>
  <c r="Q13" i="9"/>
  <c r="Y54" i="7"/>
  <c r="Y13" i="9"/>
  <c r="AG54" i="7"/>
  <c r="AG13" i="9"/>
  <c r="AO54" i="7"/>
  <c r="AO13" i="9"/>
  <c r="AW54" i="7"/>
  <c r="AW13" i="9"/>
  <c r="BE54" i="7"/>
  <c r="BE13" i="9"/>
  <c r="BM54" i="7"/>
  <c r="BM13" i="9"/>
  <c r="BU54" i="7"/>
  <c r="BU13" i="9"/>
  <c r="AC55" i="7"/>
  <c r="AC41" i="4"/>
  <c r="AK55" i="7"/>
  <c r="AK41" i="4"/>
  <c r="AS55" i="7"/>
  <c r="AS41" i="4"/>
  <c r="BA55" i="7"/>
  <c r="BA41" i="4"/>
  <c r="BI55" i="7"/>
  <c r="BI41" i="4"/>
  <c r="BQ55" i="7"/>
  <c r="BQ41" i="4"/>
  <c r="BY55" i="7"/>
  <c r="BY41" i="4"/>
  <c r="AY55" i="7"/>
  <c r="AM66" i="7"/>
  <c r="AU66" i="7"/>
  <c r="I115" i="7"/>
  <c r="Q115" i="7"/>
  <c r="Y115" i="7"/>
  <c r="AG115" i="7"/>
  <c r="AO115" i="7"/>
  <c r="AW115" i="7"/>
  <c r="BE115" i="7"/>
  <c r="BM115" i="7"/>
  <c r="BU115" i="7"/>
  <c r="H23" i="9"/>
  <c r="AG23" i="9"/>
  <c r="AG23" i="5" s="1"/>
  <c r="AT23" i="9"/>
  <c r="AT23" i="5" s="1"/>
  <c r="AT20" i="5"/>
  <c r="BE23" i="9"/>
  <c r="BE23" i="5" s="1"/>
  <c r="BE20" i="5"/>
  <c r="BR23" i="9"/>
  <c r="BR23" i="5" s="1"/>
  <c r="BR20" i="5"/>
  <c r="AH13" i="5"/>
  <c r="N13" i="9"/>
  <c r="AB13" i="9"/>
  <c r="AM13" i="9"/>
  <c r="BA13" i="9"/>
  <c r="BL13" i="9"/>
  <c r="BZ13" i="9"/>
  <c r="BC66" i="7"/>
  <c r="BC52" i="4"/>
  <c r="AY67" i="7"/>
  <c r="AY53" i="4"/>
  <c r="BL9" i="9"/>
  <c r="BL9" i="5" s="1"/>
  <c r="BL8" i="5"/>
  <c r="BL13" i="5" s="1"/>
  <c r="L9" i="9"/>
  <c r="L10" i="5"/>
  <c r="L12" i="5" s="1"/>
  <c r="AJ20" i="9"/>
  <c r="AJ10" i="5"/>
  <c r="BH20" i="9"/>
  <c r="BH10" i="5"/>
  <c r="BP20" i="9"/>
  <c r="BP10" i="5"/>
  <c r="BP28" i="5"/>
  <c r="BP30" i="5" s="1"/>
  <c r="BP29" i="9"/>
  <c r="J54" i="7"/>
  <c r="J13" i="9"/>
  <c r="R54" i="7"/>
  <c r="R13" i="9"/>
  <c r="Z54" i="7"/>
  <c r="Z13" i="9"/>
  <c r="AH54" i="7"/>
  <c r="AH13" i="9"/>
  <c r="AP54" i="7"/>
  <c r="AP13" i="9"/>
  <c r="AX54" i="7"/>
  <c r="AX13" i="9"/>
  <c r="BF54" i="7"/>
  <c r="BF13" i="9"/>
  <c r="BN54" i="7"/>
  <c r="BN13" i="9"/>
  <c r="BV54" i="7"/>
  <c r="BV13" i="9"/>
  <c r="AD55" i="7"/>
  <c r="AD41" i="4"/>
  <c r="AL55" i="7"/>
  <c r="AL41" i="4"/>
  <c r="BB55" i="7"/>
  <c r="BB41" i="4"/>
  <c r="BJ55" i="7"/>
  <c r="BJ41" i="4"/>
  <c r="BJ42" i="4" s="1"/>
  <c r="BR55" i="7"/>
  <c r="BR41" i="4"/>
  <c r="BZ55" i="7"/>
  <c r="BZ41" i="4"/>
  <c r="BW55" i="7"/>
  <c r="AH23" i="9"/>
  <c r="AH23" i="5" s="1"/>
  <c r="AH20" i="5"/>
  <c r="BF23" i="9"/>
  <c r="BF23" i="5" s="1"/>
  <c r="BF20" i="5"/>
  <c r="AE10" i="5"/>
  <c r="AE20" i="9"/>
  <c r="D13" i="9"/>
  <c r="O13" i="9"/>
  <c r="AC13" i="9"/>
  <c r="AN13" i="9"/>
  <c r="BB13" i="9"/>
  <c r="BP13" i="9"/>
  <c r="AE95" i="7"/>
  <c r="AE30" i="9" s="1"/>
  <c r="AE37" i="4"/>
  <c r="AM95" i="7"/>
  <c r="AM30" i="9" s="1"/>
  <c r="AM37" i="4"/>
  <c r="BS95" i="7"/>
  <c r="BS30" i="9" s="1"/>
  <c r="BS37" i="4"/>
  <c r="BO55" i="7"/>
  <c r="BO41" i="4"/>
  <c r="BO43" i="4" s="1"/>
  <c r="BN23" i="9"/>
  <c r="BN23" i="5" s="1"/>
  <c r="BN20" i="5"/>
  <c r="O66" i="7"/>
  <c r="O52" i="4"/>
  <c r="BS66" i="7"/>
  <c r="BS52" i="4"/>
  <c r="BG67" i="7"/>
  <c r="BG53" i="4"/>
  <c r="AF9" i="9"/>
  <c r="AF9" i="5" s="1"/>
  <c r="AF8" i="5"/>
  <c r="AF13" i="5" s="1"/>
  <c r="D20" i="9"/>
  <c r="D23" i="9" s="1"/>
  <c r="D10" i="5"/>
  <c r="BX9" i="9"/>
  <c r="BX9" i="5" s="1"/>
  <c r="BX10" i="5"/>
  <c r="AE55" i="7"/>
  <c r="AE41" i="4"/>
  <c r="BK55" i="7"/>
  <c r="BK41" i="4"/>
  <c r="BK43" i="4" s="1"/>
  <c r="AV9" i="9"/>
  <c r="AV9" i="5" s="1"/>
  <c r="AK23" i="9"/>
  <c r="AK23" i="5" s="1"/>
  <c r="AK20" i="5"/>
  <c r="AV23" i="9"/>
  <c r="AV23" i="5" s="1"/>
  <c r="AV20" i="5"/>
  <c r="BI23" i="9"/>
  <c r="BI23" i="5" s="1"/>
  <c r="BI20" i="5"/>
  <c r="BT23" i="9"/>
  <c r="BT23" i="5" s="1"/>
  <c r="BT20" i="5"/>
  <c r="P12" i="5"/>
  <c r="AJ13" i="5"/>
  <c r="AR13" i="5"/>
  <c r="AZ13" i="5"/>
  <c r="BH13" i="5"/>
  <c r="BP13" i="5"/>
  <c r="BX13" i="5"/>
  <c r="E13" i="9"/>
  <c r="P13" i="9"/>
  <c r="AD13" i="9"/>
  <c r="AR13" i="9"/>
  <c r="BC13" i="9"/>
  <c r="BQ13" i="9"/>
  <c r="AQ55" i="7"/>
  <c r="AQ41" i="4"/>
  <c r="AQ43" i="4" s="1"/>
  <c r="BG55" i="7"/>
  <c r="BG41" i="4"/>
  <c r="BG43" i="4" s="1"/>
  <c r="K54" i="7"/>
  <c r="K13" i="9"/>
  <c r="AA54" i="7"/>
  <c r="AA13" i="9"/>
  <c r="AY54" i="7"/>
  <c r="AY13" i="9"/>
  <c r="AU55" i="7"/>
  <c r="AU41" i="4"/>
  <c r="AU42" i="4" s="1"/>
  <c r="BS55" i="7"/>
  <c r="BS41" i="4"/>
  <c r="BS43" i="4" s="1"/>
  <c r="P55" i="7"/>
  <c r="P41" i="4"/>
  <c r="P43" i="4" s="1"/>
  <c r="X55" i="7"/>
  <c r="X41" i="4"/>
  <c r="X43" i="4" s="1"/>
  <c r="AF55" i="7"/>
  <c r="AF41" i="4"/>
  <c r="AF43" i="4" s="1"/>
  <c r="AN55" i="7"/>
  <c r="AN41" i="4"/>
  <c r="AN43" i="4" s="1"/>
  <c r="AV55" i="7"/>
  <c r="AV41" i="4"/>
  <c r="AV43" i="4" s="1"/>
  <c r="BD55" i="7"/>
  <c r="BD41" i="4"/>
  <c r="BD43" i="4" s="1"/>
  <c r="BL55" i="7"/>
  <c r="BL41" i="4"/>
  <c r="BL43" i="4" s="1"/>
  <c r="BT55" i="7"/>
  <c r="BT41" i="4"/>
  <c r="BT43" i="4" s="1"/>
  <c r="D115" i="7"/>
  <c r="L115" i="7"/>
  <c r="T115" i="7"/>
  <c r="AB115" i="7"/>
  <c r="AJ115" i="7"/>
  <c r="AR115" i="7"/>
  <c r="AZ115" i="7"/>
  <c r="BH115" i="7"/>
  <c r="BP115" i="7"/>
  <c r="BX115" i="7"/>
  <c r="AZ9" i="9"/>
  <c r="AZ9" i="5" s="1"/>
  <c r="AL23" i="9"/>
  <c r="AL23" i="5" s="1"/>
  <c r="AL20" i="5"/>
  <c r="AW23" i="9"/>
  <c r="AW23" i="5" s="1"/>
  <c r="AW20" i="5"/>
  <c r="BJ23" i="9"/>
  <c r="BJ23" i="5" s="1"/>
  <c r="BJ20" i="5"/>
  <c r="BV23" i="9"/>
  <c r="BV23" i="5" s="1"/>
  <c r="BV20" i="5"/>
  <c r="AO10" i="5"/>
  <c r="AO20" i="9"/>
  <c r="BU10" i="5"/>
  <c r="BU20" i="9"/>
  <c r="F13" i="9"/>
  <c r="T13" i="9"/>
  <c r="AE13" i="9"/>
  <c r="AS13" i="9"/>
  <c r="BD13" i="9"/>
  <c r="BR13" i="9"/>
  <c r="AJ29" i="9"/>
  <c r="AT41" i="4"/>
  <c r="F55" i="4"/>
  <c r="N55" i="4"/>
  <c r="V55" i="4"/>
  <c r="AD55" i="4"/>
  <c r="AL55" i="4"/>
  <c r="BZ55" i="4"/>
  <c r="BK95" i="7"/>
  <c r="BK30" i="9" s="1"/>
  <c r="AP23" i="9"/>
  <c r="AP23" i="5" s="1"/>
  <c r="AP20" i="5"/>
  <c r="K67" i="7"/>
  <c r="K53" i="4"/>
  <c r="AQ67" i="7"/>
  <c r="AQ53" i="4"/>
  <c r="T20" i="9"/>
  <c r="T23" i="9" s="1"/>
  <c r="T10" i="5"/>
  <c r="AV13" i="5"/>
  <c r="C54" i="7"/>
  <c r="C13" i="9"/>
  <c r="AI54" i="7"/>
  <c r="AI13" i="9"/>
  <c r="BW54" i="7"/>
  <c r="BW13" i="9"/>
  <c r="AM55" i="7"/>
  <c r="AM41" i="4"/>
  <c r="BC55" i="7"/>
  <c r="BC41" i="4"/>
  <c r="BC43" i="4" s="1"/>
  <c r="AG55" i="7"/>
  <c r="AG41" i="4"/>
  <c r="AG43" i="4" s="1"/>
  <c r="AO55" i="7"/>
  <c r="AO41" i="4"/>
  <c r="AO43" i="4" s="1"/>
  <c r="AW55" i="7"/>
  <c r="AW41" i="4"/>
  <c r="AW43" i="4" s="1"/>
  <c r="BE55" i="7"/>
  <c r="BE41" i="4"/>
  <c r="BE43" i="4" s="1"/>
  <c r="BM55" i="7"/>
  <c r="BM41" i="4"/>
  <c r="BM43" i="4" s="1"/>
  <c r="BU55" i="7"/>
  <c r="BU41" i="4"/>
  <c r="BU43" i="4" s="1"/>
  <c r="BG54" i="7"/>
  <c r="F95" i="7"/>
  <c r="F30" i="9" s="1"/>
  <c r="N95" i="7"/>
  <c r="N30" i="9" s="1"/>
  <c r="V95" i="7"/>
  <c r="V30" i="9" s="1"/>
  <c r="AD95" i="7"/>
  <c r="AD30" i="9" s="1"/>
  <c r="AD74" i="4"/>
  <c r="AL95" i="7"/>
  <c r="AL30" i="9" s="1"/>
  <c r="AL74" i="4"/>
  <c r="AT95" i="7"/>
  <c r="AT30" i="9" s="1"/>
  <c r="AT74" i="4"/>
  <c r="BB95" i="7"/>
  <c r="BB30" i="9" s="1"/>
  <c r="BB74" i="4"/>
  <c r="BJ95" i="7"/>
  <c r="BJ30" i="9" s="1"/>
  <c r="BJ74" i="4"/>
  <c r="BR95" i="7"/>
  <c r="BR30" i="9" s="1"/>
  <c r="BR74" i="4"/>
  <c r="BZ95" i="7"/>
  <c r="BZ30" i="9" s="1"/>
  <c r="BZ74" i="4"/>
  <c r="E115" i="7"/>
  <c r="M115" i="7"/>
  <c r="U115" i="7"/>
  <c r="AC115" i="7"/>
  <c r="AK115" i="7"/>
  <c r="AS115" i="7"/>
  <c r="BA115" i="7"/>
  <c r="BI115" i="7"/>
  <c r="BQ115" i="7"/>
  <c r="BY115" i="7"/>
  <c r="AX23" i="9"/>
  <c r="AX23" i="5" s="1"/>
  <c r="AX20" i="5"/>
  <c r="BL23" i="9"/>
  <c r="BL23" i="5" s="1"/>
  <c r="BL20" i="5"/>
  <c r="BY23" i="9"/>
  <c r="BY23" i="5" s="1"/>
  <c r="BY20" i="5"/>
  <c r="AH10" i="5"/>
  <c r="AH9" i="9"/>
  <c r="AH9" i="5" s="1"/>
  <c r="BN10" i="5"/>
  <c r="BN9" i="9"/>
  <c r="BN9" i="5" s="1"/>
  <c r="AL13" i="5"/>
  <c r="G13" i="9"/>
  <c r="U13" i="9"/>
  <c r="AT13" i="9"/>
  <c r="BH13" i="9"/>
  <c r="BS13" i="9"/>
  <c r="BW67" i="7"/>
  <c r="BW53" i="4"/>
  <c r="S54" i="7"/>
  <c r="S13" i="9"/>
  <c r="AQ54" i="7"/>
  <c r="AQ13" i="9"/>
  <c r="BO54" i="7"/>
  <c r="BO13" i="9"/>
  <c r="AH55" i="7"/>
  <c r="AH41" i="4"/>
  <c r="AH43" i="4" s="1"/>
  <c r="AP55" i="7"/>
  <c r="AP41" i="4"/>
  <c r="AP43" i="4" s="1"/>
  <c r="AX55" i="7"/>
  <c r="AX41" i="4"/>
  <c r="AX43" i="4" s="1"/>
  <c r="BF55" i="7"/>
  <c r="BF41" i="4"/>
  <c r="BF43" i="4" s="1"/>
  <c r="BN55" i="7"/>
  <c r="BN41" i="4"/>
  <c r="BN43" i="4" s="1"/>
  <c r="BV55" i="7"/>
  <c r="BV41" i="4"/>
  <c r="BV43" i="4" s="1"/>
  <c r="AU95" i="7"/>
  <c r="AU30" i="9" s="1"/>
  <c r="P23" i="9"/>
  <c r="AC23" i="9"/>
  <c r="AC23" i="5" s="1"/>
  <c r="AC20" i="5"/>
  <c r="AN23" i="9"/>
  <c r="AN23" i="5" s="1"/>
  <c r="AN20" i="5"/>
  <c r="BB23" i="9"/>
  <c r="BB23" i="5" s="1"/>
  <c r="BB20" i="5"/>
  <c r="BM23" i="9"/>
  <c r="BM23" i="5" s="1"/>
  <c r="BM20" i="5"/>
  <c r="BK8" i="5"/>
  <c r="BK9" i="9"/>
  <c r="BK9" i="5" s="1"/>
  <c r="C20" i="9"/>
  <c r="C23" i="9" s="1"/>
  <c r="C23" i="5" s="1"/>
  <c r="C10" i="5"/>
  <c r="C12" i="5" s="1"/>
  <c r="C9" i="9"/>
  <c r="K20" i="9"/>
  <c r="K23" i="9" s="1"/>
  <c r="K10" i="5"/>
  <c r="S9" i="9"/>
  <c r="S9" i="5" s="1"/>
  <c r="S10" i="5"/>
  <c r="AA20" i="9"/>
  <c r="AA23" i="9" s="1"/>
  <c r="AA10" i="5"/>
  <c r="AI20" i="9"/>
  <c r="AI10" i="5"/>
  <c r="AQ9" i="9"/>
  <c r="AQ9" i="5" s="1"/>
  <c r="AQ10" i="5"/>
  <c r="AY20" i="9"/>
  <c r="AY10" i="5"/>
  <c r="BG9" i="9"/>
  <c r="BG9" i="5" s="1"/>
  <c r="BG10" i="5"/>
  <c r="BO20" i="9"/>
  <c r="BO10" i="5"/>
  <c r="BW20" i="9"/>
  <c r="BW10" i="5"/>
  <c r="AU13" i="5"/>
  <c r="H13" i="9"/>
  <c r="V13" i="9"/>
  <c r="AJ13" i="9"/>
  <c r="AU13" i="9"/>
  <c r="BI13" i="9"/>
  <c r="BT13" i="9"/>
  <c r="K31" i="9"/>
  <c r="S31" i="9"/>
  <c r="AI30" i="5"/>
  <c r="BO30" i="5"/>
  <c r="BG31" i="9"/>
  <c r="BG29" i="5"/>
  <c r="BG31" i="5" s="1"/>
  <c r="I33" i="4"/>
  <c r="D37" i="4"/>
  <c r="D39" i="4" s="1"/>
  <c r="L37" i="4"/>
  <c r="L39" i="4" s="1"/>
  <c r="T37" i="4"/>
  <c r="T39" i="4" s="1"/>
  <c r="AB37" i="4"/>
  <c r="AB39" i="4" s="1"/>
  <c r="E51" i="4"/>
  <c r="M51" i="4"/>
  <c r="U51" i="4"/>
  <c r="G79" i="4"/>
  <c r="O79" i="4"/>
  <c r="W79" i="4"/>
  <c r="E80" i="4"/>
  <c r="M80" i="4"/>
  <c r="U80" i="4"/>
  <c r="C87" i="4"/>
  <c r="K87" i="4"/>
  <c r="S87" i="4"/>
  <c r="AA87" i="4"/>
  <c r="I88" i="4"/>
  <c r="Q88" i="4"/>
  <c r="Y88" i="4"/>
  <c r="E31" i="9"/>
  <c r="M31" i="9"/>
  <c r="U31" i="9"/>
  <c r="AC29" i="9"/>
  <c r="AC28" i="5"/>
  <c r="AK29" i="9"/>
  <c r="AK28" i="5"/>
  <c r="AS29" i="9"/>
  <c r="AS28" i="5"/>
  <c r="AS30" i="5" s="1"/>
  <c r="BA29" i="9"/>
  <c r="BA28" i="5"/>
  <c r="BI29" i="9"/>
  <c r="BI28" i="5"/>
  <c r="BQ29" i="9"/>
  <c r="BQ28" i="5"/>
  <c r="BY29" i="9"/>
  <c r="BY28" i="5"/>
  <c r="BY30" i="5" s="1"/>
  <c r="AP29" i="9"/>
  <c r="J33" i="4"/>
  <c r="E37" i="4"/>
  <c r="E39" i="4" s="1"/>
  <c r="M37" i="4"/>
  <c r="M39" i="4" s="1"/>
  <c r="U37" i="4"/>
  <c r="U39" i="4" s="1"/>
  <c r="F51" i="4"/>
  <c r="N51" i="4"/>
  <c r="V51" i="4"/>
  <c r="H79" i="4"/>
  <c r="P79" i="4"/>
  <c r="X79" i="4"/>
  <c r="F80" i="4"/>
  <c r="N80" i="4"/>
  <c r="V80" i="4"/>
  <c r="D87" i="4"/>
  <c r="L87" i="4"/>
  <c r="T87" i="4"/>
  <c r="AB87" i="4"/>
  <c r="J88" i="4"/>
  <c r="R88" i="4"/>
  <c r="Z88" i="4"/>
  <c r="H26" i="5"/>
  <c r="F31" i="9"/>
  <c r="N31" i="9"/>
  <c r="V31" i="9"/>
  <c r="AD29" i="9"/>
  <c r="AD28" i="5"/>
  <c r="AD30" i="5" s="1"/>
  <c r="AL29" i="9"/>
  <c r="AL28" i="5"/>
  <c r="AL30" i="5" s="1"/>
  <c r="AT29" i="9"/>
  <c r="AT28" i="5"/>
  <c r="AT30" i="5" s="1"/>
  <c r="BB29" i="9"/>
  <c r="BB28" i="5"/>
  <c r="BB30" i="5" s="1"/>
  <c r="BJ29" i="9"/>
  <c r="BJ28" i="5"/>
  <c r="BJ30" i="5" s="1"/>
  <c r="BR29" i="9"/>
  <c r="BR28" i="5"/>
  <c r="BR30" i="5" s="1"/>
  <c r="BZ29" i="9"/>
  <c r="BZ28" i="5"/>
  <c r="BZ30" i="5" s="1"/>
  <c r="AQ29" i="9"/>
  <c r="BN29" i="9"/>
  <c r="C33" i="4"/>
  <c r="K33" i="4"/>
  <c r="F37" i="4"/>
  <c r="F39" i="4" s="1"/>
  <c r="N37" i="4"/>
  <c r="N39" i="4" s="1"/>
  <c r="V37" i="4"/>
  <c r="V39" i="4" s="1"/>
  <c r="D41" i="4"/>
  <c r="D42" i="4" s="1"/>
  <c r="L41" i="4"/>
  <c r="T41" i="4"/>
  <c r="AB41" i="4"/>
  <c r="G51" i="4"/>
  <c r="O51" i="4"/>
  <c r="W51" i="4"/>
  <c r="I79" i="4"/>
  <c r="Q79" i="4"/>
  <c r="Y79" i="4"/>
  <c r="G80" i="4"/>
  <c r="E87" i="4"/>
  <c r="M87" i="4"/>
  <c r="U87" i="4"/>
  <c r="C88" i="4"/>
  <c r="K88" i="4"/>
  <c r="S88" i="4"/>
  <c r="AA88" i="4"/>
  <c r="X9" i="5"/>
  <c r="G31" i="9"/>
  <c r="O31" i="9"/>
  <c r="W31" i="9"/>
  <c r="AE29" i="9"/>
  <c r="AE28" i="5"/>
  <c r="AE30" i="5" s="1"/>
  <c r="AM29" i="9"/>
  <c r="AM28" i="5"/>
  <c r="AM30" i="5" s="1"/>
  <c r="AU29" i="9"/>
  <c r="AU28" i="5"/>
  <c r="AU30" i="5" s="1"/>
  <c r="BC29" i="9"/>
  <c r="BC28" i="5"/>
  <c r="BK29" i="9"/>
  <c r="BK28" i="5"/>
  <c r="BK30" i="5" s="1"/>
  <c r="BS29" i="9"/>
  <c r="BS28" i="5"/>
  <c r="BS30" i="5" s="1"/>
  <c r="BO29" i="9"/>
  <c r="D33" i="4"/>
  <c r="L33" i="4"/>
  <c r="G37" i="4"/>
  <c r="O37" i="4"/>
  <c r="O39" i="4" s="1"/>
  <c r="W37" i="4"/>
  <c r="W39" i="4" s="1"/>
  <c r="H51" i="4"/>
  <c r="P51" i="4"/>
  <c r="X51" i="4"/>
  <c r="J79" i="4"/>
  <c r="R79" i="4"/>
  <c r="Z79" i="4"/>
  <c r="H80" i="4"/>
  <c r="P80" i="4"/>
  <c r="X80" i="4"/>
  <c r="F87" i="4"/>
  <c r="N87" i="4"/>
  <c r="V87" i="4"/>
  <c r="D88" i="4"/>
  <c r="L88" i="4"/>
  <c r="T88" i="4"/>
  <c r="AB88" i="4"/>
  <c r="L9" i="5"/>
  <c r="X26" i="5"/>
  <c r="H31" i="9"/>
  <c r="P31" i="9"/>
  <c r="X31" i="9"/>
  <c r="AF29" i="9"/>
  <c r="AF28" i="5"/>
  <c r="AF30" i="5" s="1"/>
  <c r="AN29" i="9"/>
  <c r="AN28" i="5"/>
  <c r="AN30" i="5" s="1"/>
  <c r="AV29" i="9"/>
  <c r="AV28" i="5"/>
  <c r="AV30" i="5" s="1"/>
  <c r="BD29" i="9"/>
  <c r="BD28" i="5"/>
  <c r="BL29" i="9"/>
  <c r="BL28" i="5"/>
  <c r="BL30" i="5" s="1"/>
  <c r="BT29" i="9"/>
  <c r="BT28" i="5"/>
  <c r="AA31" i="9"/>
  <c r="E33" i="4"/>
  <c r="M33" i="4"/>
  <c r="H37" i="4"/>
  <c r="H39" i="4" s="1"/>
  <c r="P37" i="4"/>
  <c r="P39" i="4" s="1"/>
  <c r="X37" i="4"/>
  <c r="X39" i="4" s="1"/>
  <c r="I51" i="4"/>
  <c r="Q51" i="4"/>
  <c r="Y51" i="4"/>
  <c r="K79" i="4"/>
  <c r="S79" i="4"/>
  <c r="AA79" i="4"/>
  <c r="I80" i="4"/>
  <c r="Q80" i="4"/>
  <c r="Y80" i="4"/>
  <c r="G87" i="4"/>
  <c r="O87" i="4"/>
  <c r="W87" i="4"/>
  <c r="E88" i="4"/>
  <c r="M88" i="4"/>
  <c r="U88" i="4"/>
  <c r="I31" i="9"/>
  <c r="Q31" i="9"/>
  <c r="Y31" i="9"/>
  <c r="AG29" i="9"/>
  <c r="AG28" i="5"/>
  <c r="AO29" i="9"/>
  <c r="AO28" i="5"/>
  <c r="AO30" i="5" s="1"/>
  <c r="AW29" i="9"/>
  <c r="AW28" i="5"/>
  <c r="AW30" i="5" s="1"/>
  <c r="BE29" i="9"/>
  <c r="BE28" i="5"/>
  <c r="BE30" i="5" s="1"/>
  <c r="BM29" i="9"/>
  <c r="BM28" i="5"/>
  <c r="BM30" i="5" s="1"/>
  <c r="BU29" i="9"/>
  <c r="BU28" i="5"/>
  <c r="BU30" i="5" s="1"/>
  <c r="AY29" i="9"/>
  <c r="BV29" i="9"/>
  <c r="F33" i="4"/>
  <c r="I37" i="4"/>
  <c r="I39" i="4" s="1"/>
  <c r="Q37" i="4"/>
  <c r="Q39" i="4" s="1"/>
  <c r="Y37" i="4"/>
  <c r="Y39" i="4" s="1"/>
  <c r="J51" i="4"/>
  <c r="R51" i="4"/>
  <c r="Z51" i="4"/>
  <c r="D79" i="4"/>
  <c r="L79" i="4"/>
  <c r="T79" i="4"/>
  <c r="AB79" i="4"/>
  <c r="J80" i="4"/>
  <c r="R80" i="4"/>
  <c r="Z80" i="4"/>
  <c r="H87" i="4"/>
  <c r="P87" i="4"/>
  <c r="X87" i="4"/>
  <c r="F88" i="4"/>
  <c r="N88" i="4"/>
  <c r="V88" i="4"/>
  <c r="H9" i="5"/>
  <c r="O20" i="5"/>
  <c r="AX13" i="5"/>
  <c r="AH29" i="9"/>
  <c r="BW31" i="9"/>
  <c r="BW29" i="5"/>
  <c r="BW31" i="5" s="1"/>
  <c r="G33" i="4"/>
  <c r="J37" i="4"/>
  <c r="J42" i="4" s="1"/>
  <c r="R37" i="4"/>
  <c r="Z37" i="4"/>
  <c r="Z39" i="4" s="1"/>
  <c r="H11" i="5"/>
  <c r="P11" i="5"/>
  <c r="X11" i="5"/>
  <c r="C51" i="4"/>
  <c r="K51" i="4"/>
  <c r="S51" i="4"/>
  <c r="AA51" i="4"/>
  <c r="E79" i="4"/>
  <c r="M79" i="4"/>
  <c r="U79" i="4"/>
  <c r="C80" i="4"/>
  <c r="K80" i="4"/>
  <c r="S80" i="4"/>
  <c r="AA80" i="4"/>
  <c r="I87" i="4"/>
  <c r="Q87" i="4"/>
  <c r="Y87" i="4"/>
  <c r="G88" i="4"/>
  <c r="O88" i="4"/>
  <c r="W88" i="4"/>
  <c r="P26" i="5"/>
  <c r="AI13" i="5"/>
  <c r="AQ13" i="5"/>
  <c r="AY13" i="5"/>
  <c r="BG13" i="5"/>
  <c r="BO13" i="5"/>
  <c r="BW13" i="5"/>
  <c r="AQ30" i="5"/>
  <c r="BG30" i="5"/>
  <c r="BW30" i="5"/>
  <c r="AI29" i="9"/>
  <c r="BF29" i="9"/>
  <c r="H33" i="4"/>
  <c r="C37" i="4"/>
  <c r="K37" i="4"/>
  <c r="S37" i="4"/>
  <c r="AA37" i="4"/>
  <c r="AA39" i="4" s="1"/>
  <c r="D51" i="4"/>
  <c r="L51" i="4"/>
  <c r="T51" i="4"/>
  <c r="AB51" i="4"/>
  <c r="F79" i="4"/>
  <c r="N79" i="4"/>
  <c r="V79" i="4"/>
  <c r="D80" i="4"/>
  <c r="L80" i="4"/>
  <c r="T80" i="4"/>
  <c r="AB80" i="4"/>
  <c r="J87" i="4"/>
  <c r="R87" i="4"/>
  <c r="Z87" i="4"/>
  <c r="H88" i="4"/>
  <c r="P88" i="4"/>
  <c r="X88" i="4"/>
  <c r="O55" i="4"/>
  <c r="E11" i="4"/>
  <c r="F54" i="4"/>
  <c r="N54" i="4"/>
  <c r="V54" i="4"/>
  <c r="AD54" i="4"/>
  <c r="AL54" i="4"/>
  <c r="AT54" i="4"/>
  <c r="BB54" i="4"/>
  <c r="BR54" i="4"/>
  <c r="BZ54" i="4"/>
  <c r="AH55" i="4"/>
  <c r="AX55" i="4"/>
  <c r="BF55" i="4"/>
  <c r="BN55" i="4"/>
  <c r="S55" i="4"/>
  <c r="L8" i="5"/>
  <c r="AB8" i="5"/>
  <c r="J9" i="5"/>
  <c r="R10" i="5"/>
  <c r="Z10" i="5"/>
  <c r="F15" i="5"/>
  <c r="N15" i="5"/>
  <c r="V15" i="5"/>
  <c r="D16" i="5"/>
  <c r="L16" i="5"/>
  <c r="T16" i="5"/>
  <c r="AB16" i="5"/>
  <c r="J18" i="5"/>
  <c r="R18" i="5"/>
  <c r="Z18" i="5"/>
  <c r="H19" i="5"/>
  <c r="P19" i="5"/>
  <c r="X19" i="5"/>
  <c r="F21" i="5"/>
  <c r="N21" i="5"/>
  <c r="V21" i="5"/>
  <c r="D22" i="5"/>
  <c r="L22" i="5"/>
  <c r="T22" i="5"/>
  <c r="AB22" i="5"/>
  <c r="J25" i="5"/>
  <c r="R25" i="5"/>
  <c r="Z25" i="5"/>
  <c r="H27" i="5"/>
  <c r="P27" i="5"/>
  <c r="X27" i="5"/>
  <c r="O8" i="5"/>
  <c r="W9" i="5"/>
  <c r="E10" i="5"/>
  <c r="E12" i="5" s="1"/>
  <c r="U23" i="5"/>
  <c r="I15" i="5"/>
  <c r="Q15" i="5"/>
  <c r="Y15" i="5"/>
  <c r="W16" i="5"/>
  <c r="E18" i="5"/>
  <c r="M18" i="5"/>
  <c r="U18" i="5"/>
  <c r="K19" i="5"/>
  <c r="S19" i="5"/>
  <c r="AA19" i="5"/>
  <c r="I21" i="5"/>
  <c r="Q21" i="5"/>
  <c r="Y21" i="5"/>
  <c r="O22" i="5"/>
  <c r="W22" i="5"/>
  <c r="E25" i="5"/>
  <c r="M25" i="5"/>
  <c r="U25" i="5"/>
  <c r="C27" i="5"/>
  <c r="K27" i="5"/>
  <c r="S27" i="5"/>
  <c r="D52" i="4"/>
  <c r="D54" i="4" s="1"/>
  <c r="L52" i="4"/>
  <c r="L54" i="4" s="1"/>
  <c r="T52" i="4"/>
  <c r="T54" i="4" s="1"/>
  <c r="AB52" i="4"/>
  <c r="AB54" i="4" s="1"/>
  <c r="J53" i="4"/>
  <c r="R53" i="4"/>
  <c r="Z53" i="4"/>
  <c r="H8" i="5"/>
  <c r="H12" i="5" s="1"/>
  <c r="P8" i="5"/>
  <c r="X8" i="5"/>
  <c r="F10" i="5"/>
  <c r="F12" i="5" s="1"/>
  <c r="N10" i="5"/>
  <c r="N12" i="5" s="1"/>
  <c r="V10" i="5"/>
  <c r="AC30" i="5"/>
  <c r="AA9" i="12"/>
  <c r="I9" i="12"/>
  <c r="I9" i="5" s="1"/>
  <c r="Q20" i="12"/>
  <c r="Q23" i="12" s="1"/>
  <c r="Q26" i="12" s="1"/>
  <c r="Q26" i="5" s="1"/>
  <c r="Y9" i="12"/>
  <c r="Y9" i="5" s="1"/>
  <c r="AM13" i="5"/>
  <c r="BC13" i="5"/>
  <c r="BK13" i="5"/>
  <c r="U10" i="5"/>
  <c r="AC13" i="5"/>
  <c r="AK13" i="5"/>
  <c r="AS13" i="5"/>
  <c r="BA13" i="5"/>
  <c r="BI13" i="5"/>
  <c r="BY13" i="5"/>
  <c r="BC30" i="5"/>
  <c r="E9" i="12"/>
  <c r="U9" i="12"/>
  <c r="AB9" i="12"/>
  <c r="R9" i="12"/>
  <c r="R9" i="5" s="1"/>
  <c r="Z9" i="12"/>
  <c r="Z9" i="5" s="1"/>
  <c r="AD13" i="5"/>
  <c r="AT13" i="5"/>
  <c r="BJ13" i="5"/>
  <c r="BZ13" i="5"/>
  <c r="AK30" i="5"/>
  <c r="BQ30" i="5"/>
  <c r="K23" i="12"/>
  <c r="D23" i="12"/>
  <c r="D26" i="12" s="1"/>
  <c r="D26" i="5" s="1"/>
  <c r="L23" i="12"/>
  <c r="L26" i="12" s="1"/>
  <c r="L26" i="5" s="1"/>
  <c r="T23" i="12"/>
  <c r="T26" i="12" s="1"/>
  <c r="T26" i="5" s="1"/>
  <c r="AB23" i="12"/>
  <c r="AB26" i="12" s="1"/>
  <c r="AB26" i="5" s="1"/>
  <c r="BQ13" i="5"/>
  <c r="D8" i="5"/>
  <c r="BA30" i="5"/>
  <c r="C23" i="12"/>
  <c r="C26" i="12" s="1"/>
  <c r="C26" i="5" s="1"/>
  <c r="S23" i="12"/>
  <c r="S26" i="12" s="1"/>
  <c r="S26" i="5" s="1"/>
  <c r="E20" i="12"/>
  <c r="E23" i="12" s="1"/>
  <c r="E23" i="5" s="1"/>
  <c r="M20" i="12"/>
  <c r="M23" i="12" s="1"/>
  <c r="M23" i="5" s="1"/>
  <c r="BI30" i="5"/>
  <c r="AA23" i="12"/>
  <c r="AA26" i="12" s="1"/>
  <c r="AA26" i="5" s="1"/>
  <c r="F23" i="12"/>
  <c r="F26" i="12" s="1"/>
  <c r="F26" i="5" s="1"/>
  <c r="N23" i="12"/>
  <c r="N26" i="12" s="1"/>
  <c r="N26" i="5" s="1"/>
  <c r="V23" i="12"/>
  <c r="V26" i="12" s="1"/>
  <c r="V26" i="5" s="1"/>
  <c r="N29" i="12"/>
  <c r="N31" i="12" s="1"/>
  <c r="N28" i="5"/>
  <c r="N30" i="5" s="1"/>
  <c r="V29" i="12"/>
  <c r="V28" i="5"/>
  <c r="V30" i="5" s="1"/>
  <c r="J11" i="12"/>
  <c r="J11" i="5" s="1"/>
  <c r="J13" i="5" s="1"/>
  <c r="J41" i="4"/>
  <c r="R11" i="12"/>
  <c r="R11" i="5" s="1"/>
  <c r="R13" i="5" s="1"/>
  <c r="R41" i="4"/>
  <c r="R43" i="4" s="1"/>
  <c r="Z11" i="12"/>
  <c r="Z11" i="5" s="1"/>
  <c r="Z13" i="5" s="1"/>
  <c r="Z41" i="4"/>
  <c r="Z43" i="4" s="1"/>
  <c r="L75" i="11"/>
  <c r="L30" i="12" s="1"/>
  <c r="L28" i="12"/>
  <c r="L74" i="4"/>
  <c r="C11" i="12"/>
  <c r="C11" i="5" s="1"/>
  <c r="C13" i="5" s="1"/>
  <c r="C41" i="4"/>
  <c r="C42" i="4" s="1"/>
  <c r="K11" i="12"/>
  <c r="K11" i="5" s="1"/>
  <c r="K13" i="5" s="1"/>
  <c r="K41" i="4"/>
  <c r="K43" i="4" s="1"/>
  <c r="AA11" i="12"/>
  <c r="AA11" i="5" s="1"/>
  <c r="AA13" i="5" s="1"/>
  <c r="AA41" i="4"/>
  <c r="AA43" i="4" s="1"/>
  <c r="E75" i="11"/>
  <c r="E30" i="12" s="1"/>
  <c r="E28" i="12"/>
  <c r="E74" i="4"/>
  <c r="M75" i="11"/>
  <c r="M30" i="12" s="1"/>
  <c r="M28" i="12"/>
  <c r="M74" i="4"/>
  <c r="U75" i="11"/>
  <c r="U30" i="12" s="1"/>
  <c r="U28" i="12"/>
  <c r="U74" i="4"/>
  <c r="T11" i="12"/>
  <c r="T11" i="5" s="1"/>
  <c r="T13" i="5" s="1"/>
  <c r="N75" i="11"/>
  <c r="N30" i="12" s="1"/>
  <c r="N74" i="4"/>
  <c r="N75" i="4" s="1"/>
  <c r="K26" i="12"/>
  <c r="K26" i="5" s="1"/>
  <c r="K23" i="5"/>
  <c r="AB11" i="12"/>
  <c r="AB11" i="5" s="1"/>
  <c r="AB13" i="5" s="1"/>
  <c r="E41" i="4"/>
  <c r="E11" i="12"/>
  <c r="E11" i="5" s="1"/>
  <c r="E13" i="5" s="1"/>
  <c r="M41" i="4"/>
  <c r="M11" i="12"/>
  <c r="M11" i="5" s="1"/>
  <c r="M13" i="5" s="1"/>
  <c r="U41" i="4"/>
  <c r="U43" i="4" s="1"/>
  <c r="U11" i="12"/>
  <c r="U11" i="5" s="1"/>
  <c r="U13" i="5" s="1"/>
  <c r="G75" i="11"/>
  <c r="G30" i="12" s="1"/>
  <c r="G28" i="12"/>
  <c r="O75" i="11"/>
  <c r="O30" i="12" s="1"/>
  <c r="O28" i="12"/>
  <c r="W75" i="11"/>
  <c r="W30" i="12" s="1"/>
  <c r="W28" i="12"/>
  <c r="U11" i="4"/>
  <c r="U12" i="4" s="1"/>
  <c r="U44" i="4" s="1"/>
  <c r="BP11" i="4"/>
  <c r="BP12" i="4" s="1"/>
  <c r="BP44" i="4" s="1"/>
  <c r="BH14" i="4"/>
  <c r="BH89" i="4" s="1"/>
  <c r="D75" i="11"/>
  <c r="D30" i="12" s="1"/>
  <c r="D28" i="12"/>
  <c r="D74" i="4"/>
  <c r="D75" i="4" s="1"/>
  <c r="AB28" i="12"/>
  <c r="AB74" i="4"/>
  <c r="F75" i="11"/>
  <c r="F30" i="12" s="1"/>
  <c r="F74" i="4"/>
  <c r="V75" i="11"/>
  <c r="V30" i="12" s="1"/>
  <c r="V74" i="4"/>
  <c r="V75" i="4" s="1"/>
  <c r="F41" i="4"/>
  <c r="F11" i="12"/>
  <c r="F11" i="5" s="1"/>
  <c r="F13" i="5" s="1"/>
  <c r="N41" i="4"/>
  <c r="N11" i="12"/>
  <c r="N11" i="5" s="1"/>
  <c r="N13" i="5" s="1"/>
  <c r="V41" i="4"/>
  <c r="V43" i="4" s="1"/>
  <c r="V11" i="12"/>
  <c r="V11" i="5" s="1"/>
  <c r="V13" i="5" s="1"/>
  <c r="H28" i="12"/>
  <c r="H74" i="4"/>
  <c r="H75" i="4" s="1"/>
  <c r="P28" i="12"/>
  <c r="P74" i="4"/>
  <c r="P75" i="4" s="1"/>
  <c r="X28" i="12"/>
  <c r="X74" i="4"/>
  <c r="AB11" i="4"/>
  <c r="AB12" i="4" s="1"/>
  <c r="AB44" i="4" s="1"/>
  <c r="AZ11" i="4"/>
  <c r="AZ12" i="4" s="1"/>
  <c r="AZ44" i="4" s="1"/>
  <c r="D14" i="4"/>
  <c r="D89" i="4" s="1"/>
  <c r="AE75" i="4"/>
  <c r="E14" i="4"/>
  <c r="E89" i="4" s="1"/>
  <c r="G74" i="4"/>
  <c r="J75" i="11"/>
  <c r="J30" i="12" s="1"/>
  <c r="J28" i="12"/>
  <c r="J74" i="4"/>
  <c r="R75" i="11"/>
  <c r="R30" i="12" s="1"/>
  <c r="R28" i="12"/>
  <c r="R74" i="4"/>
  <c r="R75" i="4" s="1"/>
  <c r="Z75" i="11"/>
  <c r="Z30" i="12" s="1"/>
  <c r="Z28" i="12"/>
  <c r="Z74" i="4"/>
  <c r="Z75" i="4" s="1"/>
  <c r="AJ11" i="4"/>
  <c r="AJ12" i="4" s="1"/>
  <c r="AJ44" i="4" s="1"/>
  <c r="O74" i="4"/>
  <c r="O75" i="4" s="1"/>
  <c r="T75" i="11"/>
  <c r="T30" i="12" s="1"/>
  <c r="T28" i="12"/>
  <c r="T74" i="4"/>
  <c r="S11" i="12"/>
  <c r="S11" i="5" s="1"/>
  <c r="S41" i="4"/>
  <c r="S43" i="4" s="1"/>
  <c r="G41" i="4"/>
  <c r="G11" i="12"/>
  <c r="G11" i="5" s="1"/>
  <c r="G13" i="5" s="1"/>
  <c r="O41" i="4"/>
  <c r="O11" i="12"/>
  <c r="O11" i="5" s="1"/>
  <c r="O13" i="5" s="1"/>
  <c r="W41" i="4"/>
  <c r="W43" i="4" s="1"/>
  <c r="W11" i="12"/>
  <c r="W11" i="5" s="1"/>
  <c r="W13" i="5" s="1"/>
  <c r="I75" i="11"/>
  <c r="I30" i="12" s="1"/>
  <c r="I28" i="12"/>
  <c r="I29" i="12" s="1"/>
  <c r="I29" i="5" s="1"/>
  <c r="I31" i="5" s="1"/>
  <c r="I74" i="4"/>
  <c r="Q75" i="11"/>
  <c r="Q30" i="12" s="1"/>
  <c r="Q28" i="12"/>
  <c r="Q29" i="12" s="1"/>
  <c r="Q74" i="4"/>
  <c r="Q75" i="4" s="1"/>
  <c r="Y75" i="11"/>
  <c r="Y30" i="12" s="1"/>
  <c r="Y28" i="12"/>
  <c r="Y29" i="12" s="1"/>
  <c r="Y74" i="4"/>
  <c r="Y75" i="4" s="1"/>
  <c r="I11" i="12"/>
  <c r="I11" i="5" s="1"/>
  <c r="I13" i="5" s="1"/>
  <c r="I41" i="4"/>
  <c r="I42" i="4" s="1"/>
  <c r="Q11" i="12"/>
  <c r="Q11" i="5" s="1"/>
  <c r="Q13" i="5" s="1"/>
  <c r="Q41" i="4"/>
  <c r="Q43" i="4" s="1"/>
  <c r="Y11" i="12"/>
  <c r="Y11" i="5" s="1"/>
  <c r="Y13" i="5" s="1"/>
  <c r="Y41" i="4"/>
  <c r="Y43" i="4" s="1"/>
  <c r="C75" i="11"/>
  <c r="C30" i="12" s="1"/>
  <c r="C28" i="12"/>
  <c r="C74" i="4"/>
  <c r="K75" i="11"/>
  <c r="K30" i="12" s="1"/>
  <c r="K28" i="12"/>
  <c r="K74" i="4"/>
  <c r="S75" i="11"/>
  <c r="S30" i="12" s="1"/>
  <c r="S28" i="12"/>
  <c r="S74" i="4"/>
  <c r="S75" i="4" s="1"/>
  <c r="AA75" i="11"/>
  <c r="AA30" i="12" s="1"/>
  <c r="AA28" i="12"/>
  <c r="AA74" i="4"/>
  <c r="L14" i="4"/>
  <c r="L89" i="4" s="1"/>
  <c r="BR11" i="4"/>
  <c r="BR12" i="4" s="1"/>
  <c r="BR44" i="4" s="1"/>
  <c r="W74" i="4"/>
  <c r="W75" i="4" s="1"/>
  <c r="D11" i="12"/>
  <c r="D11" i="5" s="1"/>
  <c r="H41" i="4"/>
  <c r="X13" i="5"/>
  <c r="L11" i="12"/>
  <c r="L11" i="5" s="1"/>
  <c r="L13" i="5" s="1"/>
  <c r="F28" i="12"/>
  <c r="BZ11" i="4"/>
  <c r="BZ12" i="4" s="1"/>
  <c r="BZ44" i="4" s="1"/>
  <c r="J14" i="4"/>
  <c r="J89" i="4" s="1"/>
  <c r="R14" i="4"/>
  <c r="R89" i="4" s="1"/>
  <c r="Z14" i="4"/>
  <c r="Z89" i="4" s="1"/>
  <c r="AH14" i="4"/>
  <c r="AH89" i="4" s="1"/>
  <c r="AX14" i="4"/>
  <c r="AX89" i="4" s="1"/>
  <c r="BF14" i="4"/>
  <c r="BF89" i="4" s="1"/>
  <c r="BN14" i="4"/>
  <c r="BN89" i="4" s="1"/>
  <c r="BV14" i="4"/>
  <c r="BV89" i="4" s="1"/>
  <c r="J55" i="4"/>
  <c r="R55" i="4"/>
  <c r="Z55" i="4"/>
  <c r="R54" i="4"/>
  <c r="Z54" i="4"/>
  <c r="AH54" i="4"/>
  <c r="AP54" i="4"/>
  <c r="AX54" i="4"/>
  <c r="BF54" i="4"/>
  <c r="BN54" i="4"/>
  <c r="BV54" i="4"/>
  <c r="P55" i="4"/>
  <c r="Y55" i="4"/>
  <c r="AG55" i="4"/>
  <c r="AO55" i="4"/>
  <c r="AW55" i="4"/>
  <c r="BE55" i="4"/>
  <c r="BM55" i="4"/>
  <c r="BU55" i="4"/>
  <c r="K14" i="4"/>
  <c r="K89" i="4" s="1"/>
  <c r="S14" i="4"/>
  <c r="S89" i="4" s="1"/>
  <c r="AA14" i="4"/>
  <c r="AA89" i="4" s="1"/>
  <c r="AI14" i="4"/>
  <c r="AI89" i="4" s="1"/>
  <c r="AY14" i="4"/>
  <c r="AY89" i="4" s="1"/>
  <c r="BG14" i="4"/>
  <c r="BG89" i="4" s="1"/>
  <c r="BW14" i="4"/>
  <c r="BW89" i="4" s="1"/>
  <c r="BW39" i="4"/>
  <c r="AA54" i="4"/>
  <c r="H55" i="4"/>
  <c r="Q55" i="4"/>
  <c r="AH75" i="4"/>
  <c r="AX75" i="4"/>
  <c r="BN75" i="4"/>
  <c r="M12" i="5"/>
  <c r="E55" i="4"/>
  <c r="M55" i="4"/>
  <c r="U55" i="4"/>
  <c r="I12" i="5"/>
  <c r="BC75" i="4"/>
  <c r="BK75" i="4"/>
  <c r="AE55" i="4"/>
  <c r="AM55" i="4"/>
  <c r="AU55" i="4"/>
  <c r="BC55" i="4"/>
  <c r="BK55" i="4"/>
  <c r="BS55" i="4"/>
  <c r="BE13" i="5"/>
  <c r="AG30" i="5"/>
  <c r="AP13" i="5"/>
  <c r="BF13" i="5"/>
  <c r="BU13" i="5"/>
  <c r="BV30" i="5"/>
  <c r="O12" i="5"/>
  <c r="G12" i="5"/>
  <c r="AO13" i="5"/>
  <c r="AG13" i="5"/>
  <c r="BM13" i="5"/>
  <c r="AA55" i="4"/>
  <c r="AI55" i="4"/>
  <c r="AQ55" i="4"/>
  <c r="AY55" i="4"/>
  <c r="BG55" i="4"/>
  <c r="BO55" i="4"/>
  <c r="BW55" i="4"/>
  <c r="K55" i="4"/>
  <c r="G11" i="4"/>
  <c r="O11" i="4"/>
  <c r="O12" i="4" s="1"/>
  <c r="O44" i="4" s="1"/>
  <c r="AM11" i="4"/>
  <c r="AM12" i="4" s="1"/>
  <c r="AM44" i="4" s="1"/>
  <c r="AU11" i="4"/>
  <c r="AU12" i="4" s="1"/>
  <c r="AU44" i="4" s="1"/>
  <c r="BS11" i="4"/>
  <c r="BS12" i="4" s="1"/>
  <c r="BS44" i="4" s="1"/>
  <c r="C11" i="4"/>
  <c r="K11" i="4"/>
  <c r="K12" i="4" s="1"/>
  <c r="K44" i="4" s="1"/>
  <c r="S11" i="4"/>
  <c r="S12" i="4" s="1"/>
  <c r="S44" i="4" s="1"/>
  <c r="AA11" i="4"/>
  <c r="AA12" i="4" s="1"/>
  <c r="AA44" i="4" s="1"/>
  <c r="AI11" i="4"/>
  <c r="AI12" i="4" s="1"/>
  <c r="AI44" i="4" s="1"/>
  <c r="AQ11" i="4"/>
  <c r="AQ12" i="4" s="1"/>
  <c r="AQ44" i="4" s="1"/>
  <c r="AY11" i="4"/>
  <c r="AY12" i="4" s="1"/>
  <c r="AY44" i="4" s="1"/>
  <c r="BG11" i="4"/>
  <c r="BG12" i="4" s="1"/>
  <c r="BG44" i="4" s="1"/>
  <c r="BO11" i="4"/>
  <c r="BO12" i="4" s="1"/>
  <c r="BO44" i="4" s="1"/>
  <c r="BW11" i="4"/>
  <c r="BW12" i="4" s="1"/>
  <c r="BW44" i="4" s="1"/>
  <c r="G14" i="4"/>
  <c r="G89" i="4" s="1"/>
  <c r="O14" i="4"/>
  <c r="O89" i="4" s="1"/>
  <c r="W14" i="4"/>
  <c r="W89" i="4" s="1"/>
  <c r="AE14" i="4"/>
  <c r="AE89" i="4" s="1"/>
  <c r="AM14" i="4"/>
  <c r="AM89" i="4" s="1"/>
  <c r="AU14" i="4"/>
  <c r="AU89" i="4" s="1"/>
  <c r="BC14" i="4"/>
  <c r="BC89" i="4" s="1"/>
  <c r="BK14" i="4"/>
  <c r="BK89" i="4" s="1"/>
  <c r="BS14" i="4"/>
  <c r="BS89" i="4" s="1"/>
  <c r="C39" i="4"/>
  <c r="K39" i="4"/>
  <c r="S39" i="4"/>
  <c r="AI39" i="4"/>
  <c r="AQ39" i="4"/>
  <c r="AY39" i="4"/>
  <c r="BG39" i="4"/>
  <c r="BO39" i="4"/>
  <c r="G39" i="4"/>
  <c r="AE39" i="4"/>
  <c r="AM39" i="4"/>
  <c r="BC39" i="4"/>
  <c r="G42" i="4"/>
  <c r="O42" i="4"/>
  <c r="AE42" i="4"/>
  <c r="C54" i="4"/>
  <c r="K54" i="4"/>
  <c r="S54" i="4"/>
  <c r="AI54" i="4"/>
  <c r="AQ54" i="4"/>
  <c r="AY54" i="4"/>
  <c r="BG54" i="4"/>
  <c r="BO54" i="4"/>
  <c r="BW54" i="4"/>
  <c r="G55" i="4"/>
  <c r="G54" i="4"/>
  <c r="O54" i="4"/>
  <c r="W54" i="4"/>
  <c r="AM54" i="4"/>
  <c r="AU54" i="4"/>
  <c r="BC54" i="4"/>
  <c r="BK54" i="4"/>
  <c r="BS54" i="4"/>
  <c r="C55" i="4"/>
  <c r="V29" i="5"/>
  <c r="V31" i="5" s="1"/>
  <c r="V31" i="12"/>
  <c r="K12" i="5"/>
  <c r="Q29" i="5"/>
  <c r="Q31" i="5" s="1"/>
  <c r="Q31" i="12"/>
  <c r="Y29" i="5"/>
  <c r="Y31" i="5" s="1"/>
  <c r="Y31" i="12"/>
  <c r="M55" i="11"/>
  <c r="J40" i="2"/>
  <c r="AP40" i="2"/>
  <c r="BV40" i="2"/>
  <c r="G37" i="2"/>
  <c r="Z37" i="2"/>
  <c r="BS37" i="2"/>
  <c r="AE11" i="4"/>
  <c r="AE12" i="4" s="1"/>
  <c r="AE44" i="4" s="1"/>
  <c r="BK11" i="4"/>
  <c r="BK12" i="4" s="1"/>
  <c r="BK44" i="4" s="1"/>
  <c r="BS13" i="5"/>
  <c r="H20" i="5"/>
  <c r="P20" i="5"/>
  <c r="D23" i="5"/>
  <c r="T23" i="5"/>
  <c r="AB23" i="5"/>
  <c r="E55" i="11"/>
  <c r="C9" i="12"/>
  <c r="R37" i="2"/>
  <c r="BK37" i="2"/>
  <c r="AU75" i="4"/>
  <c r="BC42" i="4"/>
  <c r="O43" i="4"/>
  <c r="AE13" i="5"/>
  <c r="Q20" i="5"/>
  <c r="Q28" i="5"/>
  <c r="Q30" i="5" s="1"/>
  <c r="Y28" i="5"/>
  <c r="Y30" i="5" s="1"/>
  <c r="W38" i="2"/>
  <c r="AE38" i="2"/>
  <c r="AM38" i="2"/>
  <c r="AU38" i="2"/>
  <c r="BC38" i="2"/>
  <c r="BN40" i="2"/>
  <c r="W11" i="4"/>
  <c r="W12" i="4" s="1"/>
  <c r="W44" i="4" s="1"/>
  <c r="BC11" i="4"/>
  <c r="BC12" i="4" s="1"/>
  <c r="BC44" i="4" s="1"/>
  <c r="BK42" i="4"/>
  <c r="AE43" i="4"/>
  <c r="AU43" i="4"/>
  <c r="N23" i="5"/>
  <c r="V23" i="5"/>
  <c r="K9" i="12"/>
  <c r="E26" i="12"/>
  <c r="E26" i="5" s="1"/>
  <c r="M26" i="12"/>
  <c r="M26" i="5" s="1"/>
  <c r="U26" i="12"/>
  <c r="U26" i="5" s="1"/>
  <c r="BS42" i="4"/>
  <c r="G75" i="4"/>
  <c r="S8" i="5"/>
  <c r="K20" i="5"/>
  <c r="AA20" i="5"/>
  <c r="BF40" i="2"/>
  <c r="BS75" i="4"/>
  <c r="D20" i="5"/>
  <c r="T20" i="5"/>
  <c r="AB20" i="5"/>
  <c r="H23" i="5"/>
  <c r="P23" i="5"/>
  <c r="G23" i="12"/>
  <c r="O23" i="12"/>
  <c r="W23" i="12"/>
  <c r="AX37" i="2"/>
  <c r="AM75" i="4"/>
  <c r="E20" i="5"/>
  <c r="M20" i="5"/>
  <c r="U20" i="5"/>
  <c r="Q23" i="5"/>
  <c r="F20" i="5"/>
  <c r="N20" i="5"/>
  <c r="V20" i="5"/>
  <c r="F42" i="4"/>
  <c r="N42" i="4"/>
  <c r="V42" i="4"/>
  <c r="AD42" i="4"/>
  <c r="AL42" i="4"/>
  <c r="AT42" i="4"/>
  <c r="BB42" i="4"/>
  <c r="BR42" i="4"/>
  <c r="BZ42" i="4"/>
  <c r="E75" i="4"/>
  <c r="M75" i="4"/>
  <c r="U75" i="4"/>
  <c r="AC75" i="4"/>
  <c r="AK75" i="4"/>
  <c r="AS75" i="4"/>
  <c r="BA75" i="4"/>
  <c r="BI75" i="4"/>
  <c r="BQ75" i="4"/>
  <c r="BY75" i="4"/>
  <c r="BK39" i="4"/>
  <c r="BS39" i="4"/>
  <c r="F75" i="4"/>
  <c r="AD75" i="4"/>
  <c r="AL75" i="4"/>
  <c r="AT75" i="4"/>
  <c r="BB75" i="4"/>
  <c r="BJ75" i="4"/>
  <c r="BR75" i="4"/>
  <c r="BZ75" i="4"/>
  <c r="X75" i="4"/>
  <c r="AF75" i="4"/>
  <c r="AN75" i="4"/>
  <c r="J39" i="4"/>
  <c r="R39" i="4"/>
  <c r="AH39" i="4"/>
  <c r="AP39" i="4"/>
  <c r="AX39" i="4"/>
  <c r="BF39" i="4"/>
  <c r="BN39" i="4"/>
  <c r="BV39" i="4"/>
  <c r="I75" i="4"/>
  <c r="AG75" i="4"/>
  <c r="AO75" i="4"/>
  <c r="AW75" i="4"/>
  <c r="BE75" i="4"/>
  <c r="BM75" i="4"/>
  <c r="BU75" i="4"/>
  <c r="S42" i="4"/>
  <c r="AA42" i="4"/>
  <c r="AI42" i="4"/>
  <c r="AQ42" i="4"/>
  <c r="AY42" i="4"/>
  <c r="BO42" i="4"/>
  <c r="BW42" i="4"/>
  <c r="AI43" i="4"/>
  <c r="J75" i="4"/>
  <c r="BP39" i="4"/>
  <c r="BX39" i="4"/>
  <c r="L42" i="4"/>
  <c r="T42" i="4"/>
  <c r="AB42" i="4"/>
  <c r="AJ42" i="4"/>
  <c r="AR42" i="4"/>
  <c r="AZ42" i="4"/>
  <c r="BH42" i="4"/>
  <c r="BP42" i="4"/>
  <c r="BX42" i="4"/>
  <c r="C75" i="4"/>
  <c r="K75" i="4"/>
  <c r="AA75" i="4"/>
  <c r="AI75" i="4"/>
  <c r="AQ75" i="4"/>
  <c r="AY75" i="4"/>
  <c r="BG75" i="4"/>
  <c r="BO75" i="4"/>
  <c r="BW75" i="4"/>
  <c r="AK39" i="4"/>
  <c r="AS39" i="4"/>
  <c r="BA39" i="4"/>
  <c r="BI39" i="4"/>
  <c r="BQ39" i="4"/>
  <c r="BY39" i="4"/>
  <c r="E42" i="4"/>
  <c r="M42" i="4"/>
  <c r="U42" i="4"/>
  <c r="AC42" i="4"/>
  <c r="AK42" i="4"/>
  <c r="AS42" i="4"/>
  <c r="BA42" i="4"/>
  <c r="BI42" i="4"/>
  <c r="BQ42" i="4"/>
  <c r="BY42" i="4"/>
  <c r="AY43" i="4"/>
  <c r="L75" i="4"/>
  <c r="T75" i="4"/>
  <c r="AB75" i="4"/>
  <c r="AJ75" i="4"/>
  <c r="AR75" i="4"/>
  <c r="AZ75" i="4"/>
  <c r="BH75" i="4"/>
  <c r="BP75" i="4"/>
  <c r="BX75" i="4"/>
  <c r="P42" i="4"/>
  <c r="AN42" i="4"/>
  <c r="AV42" i="4"/>
  <c r="BD42" i="4"/>
  <c r="BT42" i="4"/>
  <c r="L43" i="4"/>
  <c r="T43" i="4"/>
  <c r="AB43" i="4"/>
  <c r="AJ43" i="4"/>
  <c r="AR43" i="4"/>
  <c r="AZ43" i="4"/>
  <c r="BH43" i="4"/>
  <c r="BP43" i="4"/>
  <c r="BX43" i="4"/>
  <c r="AG42" i="4"/>
  <c r="AO42" i="4"/>
  <c r="AW42" i="4"/>
  <c r="BE42" i="4"/>
  <c r="BM42" i="4"/>
  <c r="BU42" i="4"/>
  <c r="M43" i="4"/>
  <c r="AC43" i="4"/>
  <c r="AK43" i="4"/>
  <c r="AS43" i="4"/>
  <c r="BA43" i="4"/>
  <c r="BI43" i="4"/>
  <c r="BQ43" i="4"/>
  <c r="BY43" i="4"/>
  <c r="AH42" i="4"/>
  <c r="AX42" i="4"/>
  <c r="BF42" i="4"/>
  <c r="BN42" i="4"/>
  <c r="BV42" i="4"/>
  <c r="N43" i="4"/>
  <c r="AD43" i="4"/>
  <c r="AL43" i="4"/>
  <c r="AT43" i="4"/>
  <c r="BB43" i="4"/>
  <c r="BR43" i="4"/>
  <c r="BZ43" i="4"/>
  <c r="I20" i="12"/>
  <c r="Z20" i="12"/>
  <c r="Y20" i="12"/>
  <c r="R20" i="12"/>
  <c r="Q9" i="12"/>
  <c r="Q9" i="5" s="1"/>
  <c r="J20" i="12"/>
  <c r="AA9" i="9"/>
  <c r="AY9" i="9"/>
  <c r="AY9" i="5" s="1"/>
  <c r="AB9" i="9"/>
  <c r="BH9" i="9"/>
  <c r="BH9" i="5" s="1"/>
  <c r="K9" i="9"/>
  <c r="BW9" i="9"/>
  <c r="BW9" i="5" s="1"/>
  <c r="AI9" i="9"/>
  <c r="AI9" i="5" s="1"/>
  <c r="S20" i="9"/>
  <c r="S23" i="9" s="1"/>
  <c r="AQ20" i="9"/>
  <c r="BG20" i="9"/>
  <c r="D9" i="9"/>
  <c r="D9" i="5" s="1"/>
  <c r="AJ9" i="9"/>
  <c r="AJ9" i="5" s="1"/>
  <c r="BP9" i="9"/>
  <c r="BP9" i="5" s="1"/>
  <c r="L20" i="9"/>
  <c r="L23" i="9" s="1"/>
  <c r="L23" i="5" s="1"/>
  <c r="AR20" i="9"/>
  <c r="BX20" i="9"/>
  <c r="G20" i="9"/>
  <c r="G23" i="9" s="1"/>
  <c r="AU20" i="9"/>
  <c r="BK20" i="9"/>
  <c r="W20" i="9"/>
  <c r="W23" i="9" s="1"/>
  <c r="BS20" i="9"/>
  <c r="E9" i="9"/>
  <c r="M9" i="9"/>
  <c r="M9" i="5" s="1"/>
  <c r="U9" i="9"/>
  <c r="AC9" i="9"/>
  <c r="AC9" i="5" s="1"/>
  <c r="AK9" i="9"/>
  <c r="AK9" i="5" s="1"/>
  <c r="AS9" i="9"/>
  <c r="AS9" i="5" s="1"/>
  <c r="BA9" i="9"/>
  <c r="BA9" i="5" s="1"/>
  <c r="BI9" i="9"/>
  <c r="BI9" i="5" s="1"/>
  <c r="BQ9" i="9"/>
  <c r="BQ9" i="5" s="1"/>
  <c r="BY9" i="9"/>
  <c r="BY9" i="5" s="1"/>
  <c r="BC20" i="9"/>
  <c r="F9" i="9"/>
  <c r="F9" i="5" s="1"/>
  <c r="N9" i="9"/>
  <c r="N9" i="5" s="1"/>
  <c r="V9" i="9"/>
  <c r="V9" i="5" s="1"/>
  <c r="AD9" i="9"/>
  <c r="AD9" i="5" s="1"/>
  <c r="AL9" i="9"/>
  <c r="AL9" i="5" s="1"/>
  <c r="AT9" i="9"/>
  <c r="AT9" i="5" s="1"/>
  <c r="BB9" i="9"/>
  <c r="BB9" i="5" s="1"/>
  <c r="BJ9" i="9"/>
  <c r="BJ9" i="5" s="1"/>
  <c r="BR9" i="9"/>
  <c r="BR9" i="5" s="1"/>
  <c r="BZ9" i="9"/>
  <c r="BZ9" i="5" s="1"/>
  <c r="AM20" i="9"/>
  <c r="O9" i="9"/>
  <c r="O9" i="5" s="1"/>
  <c r="AE9" i="9"/>
  <c r="AE9" i="5" s="1"/>
  <c r="D95" i="7"/>
  <c r="D30" i="9" s="1"/>
  <c r="L95" i="7"/>
  <c r="L30" i="9" s="1"/>
  <c r="T95" i="7"/>
  <c r="T30" i="9" s="1"/>
  <c r="AB95" i="7"/>
  <c r="AB30" i="9" s="1"/>
  <c r="AJ95" i="7"/>
  <c r="AJ30" i="9" s="1"/>
  <c r="AR95" i="7"/>
  <c r="AR30" i="9" s="1"/>
  <c r="AZ95" i="7"/>
  <c r="AZ30" i="9" s="1"/>
  <c r="BH95" i="7"/>
  <c r="BH30" i="9" s="1"/>
  <c r="BP95" i="7"/>
  <c r="BP30" i="9" s="1"/>
  <c r="BX95" i="7"/>
  <c r="BX30" i="9" s="1"/>
  <c r="E95" i="7"/>
  <c r="E30" i="9" s="1"/>
  <c r="M95" i="7"/>
  <c r="M30" i="9" s="1"/>
  <c r="U95" i="7"/>
  <c r="U30" i="9" s="1"/>
  <c r="AC95" i="7"/>
  <c r="AC30" i="9" s="1"/>
  <c r="AK95" i="7"/>
  <c r="AK30" i="9" s="1"/>
  <c r="AS95" i="7"/>
  <c r="AS30" i="9" s="1"/>
  <c r="BA95" i="7"/>
  <c r="BA30" i="9" s="1"/>
  <c r="BI95" i="7"/>
  <c r="BI30" i="9" s="1"/>
  <c r="BQ95" i="7"/>
  <c r="BQ30" i="9" s="1"/>
  <c r="BY95" i="7"/>
  <c r="BY30" i="9" s="1"/>
  <c r="G115" i="7"/>
  <c r="O115" i="7"/>
  <c r="W115" i="7"/>
  <c r="AE115" i="7"/>
  <c r="AM115" i="7"/>
  <c r="AU115" i="7"/>
  <c r="BC115" i="7"/>
  <c r="BK115" i="7"/>
  <c r="BS115" i="7"/>
  <c r="H95" i="7"/>
  <c r="H30" i="9" s="1"/>
  <c r="P95" i="7"/>
  <c r="P30" i="9" s="1"/>
  <c r="X95" i="7"/>
  <c r="X30" i="9" s="1"/>
  <c r="AF95" i="7"/>
  <c r="AF30" i="9" s="1"/>
  <c r="AN95" i="7"/>
  <c r="AN30" i="9" s="1"/>
  <c r="AV95" i="7"/>
  <c r="AV30" i="9" s="1"/>
  <c r="BD95" i="7"/>
  <c r="BD30" i="9" s="1"/>
  <c r="BL95" i="7"/>
  <c r="BL30" i="9" s="1"/>
  <c r="BT95" i="7"/>
  <c r="BT30" i="9" s="1"/>
  <c r="I95" i="7"/>
  <c r="I30" i="9" s="1"/>
  <c r="Q95" i="7"/>
  <c r="Q30" i="9" s="1"/>
  <c r="Y95" i="7"/>
  <c r="Y30" i="9" s="1"/>
  <c r="AG95" i="7"/>
  <c r="AG30" i="9" s="1"/>
  <c r="AO95" i="7"/>
  <c r="AO30" i="9" s="1"/>
  <c r="AW95" i="7"/>
  <c r="AW30" i="9" s="1"/>
  <c r="BE95" i="7"/>
  <c r="BE30" i="9" s="1"/>
  <c r="BM95" i="7"/>
  <c r="BM30" i="9" s="1"/>
  <c r="BU95" i="7"/>
  <c r="BU30" i="9" s="1"/>
  <c r="J95" i="7"/>
  <c r="J30" i="9" s="1"/>
  <c r="R95" i="7"/>
  <c r="R30" i="9" s="1"/>
  <c r="Z95" i="7"/>
  <c r="Z30" i="9" s="1"/>
  <c r="AH95" i="7"/>
  <c r="AH30" i="9" s="1"/>
  <c r="AP95" i="7"/>
  <c r="AP30" i="9" s="1"/>
  <c r="AX95" i="7"/>
  <c r="AX30" i="9" s="1"/>
  <c r="BF95" i="7"/>
  <c r="BF30" i="9" s="1"/>
  <c r="BN95" i="7"/>
  <c r="BN30" i="9" s="1"/>
  <c r="BV95" i="7"/>
  <c r="BV30" i="9" s="1"/>
  <c r="C95" i="7"/>
  <c r="C30" i="9" s="1"/>
  <c r="K95" i="7"/>
  <c r="K30" i="9" s="1"/>
  <c r="S95" i="7"/>
  <c r="S30" i="9" s="1"/>
  <c r="AA95" i="7"/>
  <c r="AA30" i="9" s="1"/>
  <c r="AI95" i="7"/>
  <c r="AI30" i="9" s="1"/>
  <c r="AQ95" i="7"/>
  <c r="AQ30" i="9" s="1"/>
  <c r="AY95" i="7"/>
  <c r="AY30" i="9" s="1"/>
  <c r="BG95" i="7"/>
  <c r="BG30" i="9" s="1"/>
  <c r="BO95" i="7"/>
  <c r="BO30" i="9" s="1"/>
  <c r="BW95" i="7"/>
  <c r="BW30" i="9" s="1"/>
  <c r="B23" i="9" l="1"/>
  <c r="B23" i="5" s="1"/>
  <c r="B20" i="5"/>
  <c r="AX29" i="5"/>
  <c r="AX31" i="5" s="1"/>
  <c r="AX31" i="9"/>
  <c r="C9" i="5"/>
  <c r="X23" i="9"/>
  <c r="X23" i="5" s="1"/>
  <c r="C20" i="5"/>
  <c r="D12" i="5"/>
  <c r="BT30" i="5"/>
  <c r="P13" i="5"/>
  <c r="H13" i="5"/>
  <c r="BZ20" i="5"/>
  <c r="D13" i="5"/>
  <c r="BD30" i="5"/>
  <c r="BO23" i="9"/>
  <c r="BO23" i="5" s="1"/>
  <c r="BO20" i="5"/>
  <c r="BJ43" i="4"/>
  <c r="AI31" i="9"/>
  <c r="AI29" i="5"/>
  <c r="AI31" i="5" s="1"/>
  <c r="BK31" i="9"/>
  <c r="BK29" i="5"/>
  <c r="BK31" i="5" s="1"/>
  <c r="AE31" i="9"/>
  <c r="AE29" i="5"/>
  <c r="AE31" i="5" s="1"/>
  <c r="BZ31" i="9"/>
  <c r="BZ29" i="5"/>
  <c r="BZ31" i="5" s="1"/>
  <c r="AT31" i="9"/>
  <c r="AT29" i="5"/>
  <c r="AT31" i="5" s="1"/>
  <c r="BY31" i="9"/>
  <c r="BY29" i="5"/>
  <c r="BY31" i="5" s="1"/>
  <c r="AS31" i="9"/>
  <c r="AS29" i="5"/>
  <c r="AS31" i="5" s="1"/>
  <c r="G20" i="5"/>
  <c r="AM43" i="4"/>
  <c r="AM42" i="4"/>
  <c r="BU23" i="9"/>
  <c r="BU23" i="5" s="1"/>
  <c r="BU20" i="5"/>
  <c r="AZ31" i="9"/>
  <c r="AZ29" i="5"/>
  <c r="AZ31" i="5" s="1"/>
  <c r="BL42" i="4"/>
  <c r="S20" i="5"/>
  <c r="BU31" i="9"/>
  <c r="BU29" i="5"/>
  <c r="BU31" i="5" s="1"/>
  <c r="AO31" i="9"/>
  <c r="AO29" i="5"/>
  <c r="AO31" i="5" s="1"/>
  <c r="BL31" i="9"/>
  <c r="BL29" i="5"/>
  <c r="BL31" i="5" s="1"/>
  <c r="AF31" i="9"/>
  <c r="AF29" i="5"/>
  <c r="AF31" i="5" s="1"/>
  <c r="AJ31" i="9"/>
  <c r="AJ29" i="5"/>
  <c r="AJ31" i="5" s="1"/>
  <c r="BP29" i="5"/>
  <c r="BP31" i="5" s="1"/>
  <c r="BP31" i="9"/>
  <c r="AJ23" i="9"/>
  <c r="AJ23" i="5" s="1"/>
  <c r="AJ20" i="5"/>
  <c r="BH31" i="9"/>
  <c r="BH29" i="5"/>
  <c r="BH31" i="5" s="1"/>
  <c r="AF23" i="9"/>
  <c r="AF23" i="5" s="1"/>
  <c r="AF20" i="5"/>
  <c r="BF29" i="5"/>
  <c r="BF31" i="5" s="1"/>
  <c r="BF31" i="9"/>
  <c r="BX31" i="9"/>
  <c r="BX29" i="5"/>
  <c r="BX31" i="5" s="1"/>
  <c r="BX23" i="9"/>
  <c r="BX23" i="5" s="1"/>
  <c r="BX20" i="5"/>
  <c r="AR23" i="9"/>
  <c r="AR23" i="5" s="1"/>
  <c r="AR20" i="5"/>
  <c r="BC31" i="9"/>
  <c r="BC29" i="5"/>
  <c r="BC31" i="5" s="1"/>
  <c r="BR31" i="9"/>
  <c r="BR29" i="5"/>
  <c r="BR31" i="5" s="1"/>
  <c r="AL31" i="9"/>
  <c r="AL29" i="5"/>
  <c r="AL31" i="5" s="1"/>
  <c r="BQ31" i="9"/>
  <c r="BQ29" i="5"/>
  <c r="BQ31" i="5" s="1"/>
  <c r="AK31" i="9"/>
  <c r="AK29" i="5"/>
  <c r="AK31" i="5" s="1"/>
  <c r="AO23" i="9"/>
  <c r="AO23" i="5" s="1"/>
  <c r="AO20" i="5"/>
  <c r="AQ23" i="9"/>
  <c r="AQ23" i="5" s="1"/>
  <c r="AQ20" i="5"/>
  <c r="BT31" i="9"/>
  <c r="BT29" i="5"/>
  <c r="BT31" i="5" s="1"/>
  <c r="BH23" i="9"/>
  <c r="BH23" i="5" s="1"/>
  <c r="BH20" i="5"/>
  <c r="BS23" i="9"/>
  <c r="BS23" i="5" s="1"/>
  <c r="BS20" i="5"/>
  <c r="AP42" i="4"/>
  <c r="K42" i="4"/>
  <c r="K9" i="5"/>
  <c r="AB9" i="5"/>
  <c r="BM31" i="9"/>
  <c r="BM29" i="5"/>
  <c r="BM31" i="5" s="1"/>
  <c r="AG31" i="9"/>
  <c r="AG29" i="5"/>
  <c r="AG31" i="5" s="1"/>
  <c r="BD31" i="9"/>
  <c r="BD29" i="5"/>
  <c r="BD31" i="5" s="1"/>
  <c r="AY23" i="9"/>
  <c r="AY23" i="5" s="1"/>
  <c r="AY20" i="5"/>
  <c r="AR31" i="9"/>
  <c r="AR29" i="5"/>
  <c r="AR31" i="5" s="1"/>
  <c r="AZ23" i="9"/>
  <c r="AZ23" i="5" s="1"/>
  <c r="AZ20" i="5"/>
  <c r="AY31" i="9"/>
  <c r="AY29" i="5"/>
  <c r="AY31" i="5" s="1"/>
  <c r="AI23" i="9"/>
  <c r="AI23" i="5" s="1"/>
  <c r="AI20" i="5"/>
  <c r="L20" i="5"/>
  <c r="U9" i="5"/>
  <c r="BO29" i="5"/>
  <c r="BO31" i="5" s="1"/>
  <c r="BO31" i="9"/>
  <c r="AU31" i="9"/>
  <c r="AU29" i="5"/>
  <c r="AU31" i="5" s="1"/>
  <c r="W20" i="5"/>
  <c r="BJ31" i="9"/>
  <c r="BJ29" i="5"/>
  <c r="BJ31" i="5" s="1"/>
  <c r="AD31" i="9"/>
  <c r="AD29" i="5"/>
  <c r="AD31" i="5" s="1"/>
  <c r="BI31" i="9"/>
  <c r="BI29" i="5"/>
  <c r="BI31" i="5" s="1"/>
  <c r="AC31" i="9"/>
  <c r="AC29" i="5"/>
  <c r="AC31" i="5" s="1"/>
  <c r="AE23" i="9"/>
  <c r="AE23" i="5" s="1"/>
  <c r="AE20" i="5"/>
  <c r="BA23" i="9"/>
  <c r="BA23" i="5" s="1"/>
  <c r="BA20" i="5"/>
  <c r="AN31" i="9"/>
  <c r="AN29" i="5"/>
  <c r="AN31" i="5" s="1"/>
  <c r="BC23" i="9"/>
  <c r="BC23" i="5" s="1"/>
  <c r="BC20" i="5"/>
  <c r="AM23" i="9"/>
  <c r="AM23" i="5" s="1"/>
  <c r="AM20" i="5"/>
  <c r="BK23" i="9"/>
  <c r="BK23" i="5" s="1"/>
  <c r="BK20" i="5"/>
  <c r="Z42" i="4"/>
  <c r="Y42" i="4"/>
  <c r="AF42" i="4"/>
  <c r="BG42" i="4"/>
  <c r="E9" i="5"/>
  <c r="AA9" i="5"/>
  <c r="BE31" i="9"/>
  <c r="BE29" i="5"/>
  <c r="BE31" i="5" s="1"/>
  <c r="AV31" i="9"/>
  <c r="AV29" i="5"/>
  <c r="AV31" i="5" s="1"/>
  <c r="BN29" i="5"/>
  <c r="BN31" i="5" s="1"/>
  <c r="BN31" i="9"/>
  <c r="BW23" i="9"/>
  <c r="BW23" i="5" s="1"/>
  <c r="BW20" i="5"/>
  <c r="BP23" i="9"/>
  <c r="BP23" i="5" s="1"/>
  <c r="BP20" i="5"/>
  <c r="AW31" i="9"/>
  <c r="AW29" i="5"/>
  <c r="AW31" i="5" s="1"/>
  <c r="AU23" i="9"/>
  <c r="AU23" i="5" s="1"/>
  <c r="AU20" i="5"/>
  <c r="BG23" i="9"/>
  <c r="BG23" i="5" s="1"/>
  <c r="BG20" i="5"/>
  <c r="Q42" i="4"/>
  <c r="X42" i="4"/>
  <c r="W42" i="4"/>
  <c r="H42" i="4"/>
  <c r="AH29" i="5"/>
  <c r="AH31" i="5" s="1"/>
  <c r="AH31" i="9"/>
  <c r="BV29" i="5"/>
  <c r="BV31" i="5" s="1"/>
  <c r="BV31" i="9"/>
  <c r="BS31" i="9"/>
  <c r="BS29" i="5"/>
  <c r="BS31" i="5" s="1"/>
  <c r="AM31" i="9"/>
  <c r="AM29" i="5"/>
  <c r="AM31" i="5" s="1"/>
  <c r="AQ31" i="9"/>
  <c r="AQ29" i="5"/>
  <c r="AQ31" i="5" s="1"/>
  <c r="BB31" i="9"/>
  <c r="BB29" i="5"/>
  <c r="BB31" i="5" s="1"/>
  <c r="AP29" i="5"/>
  <c r="AP31" i="5" s="1"/>
  <c r="AP31" i="9"/>
  <c r="BA31" i="9"/>
  <c r="BA29" i="5"/>
  <c r="BA31" i="5" s="1"/>
  <c r="N29" i="5"/>
  <c r="N31" i="5" s="1"/>
  <c r="I28" i="5"/>
  <c r="I30" i="5" s="1"/>
  <c r="I31" i="12"/>
  <c r="F23" i="5"/>
  <c r="AA23" i="5"/>
  <c r="S23" i="5"/>
  <c r="P28" i="5"/>
  <c r="P30" i="5" s="1"/>
  <c r="P29" i="12"/>
  <c r="D29" i="12"/>
  <c r="D28" i="5"/>
  <c r="D30" i="5" s="1"/>
  <c r="R42" i="4"/>
  <c r="S29" i="12"/>
  <c r="S28" i="5"/>
  <c r="S30" i="5" s="1"/>
  <c r="T29" i="12"/>
  <c r="T28" i="5"/>
  <c r="T30" i="5" s="1"/>
  <c r="R29" i="12"/>
  <c r="R28" i="5"/>
  <c r="R30" i="5" s="1"/>
  <c r="G29" i="12"/>
  <c r="G28" i="5"/>
  <c r="G30" i="5" s="1"/>
  <c r="F29" i="12"/>
  <c r="F28" i="5"/>
  <c r="F30" i="5" s="1"/>
  <c r="H28" i="5"/>
  <c r="H30" i="5" s="1"/>
  <c r="H29" i="12"/>
  <c r="E29" i="12"/>
  <c r="E28" i="5"/>
  <c r="E30" i="5" s="1"/>
  <c r="M29" i="12"/>
  <c r="M28" i="5"/>
  <c r="M30" i="5" s="1"/>
  <c r="L29" i="12"/>
  <c r="L28" i="5"/>
  <c r="L30" i="5" s="1"/>
  <c r="C29" i="12"/>
  <c r="C28" i="5"/>
  <c r="C30" i="5" s="1"/>
  <c r="K29" i="12"/>
  <c r="K28" i="5"/>
  <c r="K30" i="5" s="1"/>
  <c r="J29" i="12"/>
  <c r="J28" i="5"/>
  <c r="J30" i="5" s="1"/>
  <c r="U29" i="12"/>
  <c r="U28" i="5"/>
  <c r="U30" i="5" s="1"/>
  <c r="W29" i="12"/>
  <c r="W28" i="5"/>
  <c r="W30" i="5" s="1"/>
  <c r="O28" i="5"/>
  <c r="O30" i="5" s="1"/>
  <c r="O29" i="12"/>
  <c r="AA29" i="12"/>
  <c r="AA28" i="5"/>
  <c r="AA30" i="5" s="1"/>
  <c r="Z29" i="12"/>
  <c r="Z28" i="5"/>
  <c r="Z30" i="5" s="1"/>
  <c r="X29" i="12"/>
  <c r="X28" i="5"/>
  <c r="X30" i="5" s="1"/>
  <c r="AB29" i="12"/>
  <c r="AB28" i="5"/>
  <c r="AB30" i="5" s="1"/>
  <c r="Y23" i="12"/>
  <c r="Y20" i="5"/>
  <c r="O26" i="12"/>
  <c r="O26" i="5" s="1"/>
  <c r="O23" i="5"/>
  <c r="S13" i="5"/>
  <c r="R23" i="12"/>
  <c r="R20" i="5"/>
  <c r="G26" i="12"/>
  <c r="G26" i="5" s="1"/>
  <c r="G23" i="5"/>
  <c r="Z23" i="12"/>
  <c r="Z20" i="5"/>
  <c r="I23" i="12"/>
  <c r="I20" i="5"/>
  <c r="J23" i="12"/>
  <c r="J20" i="5"/>
  <c r="W26" i="12"/>
  <c r="W26" i="5" s="1"/>
  <c r="W23" i="5"/>
  <c r="Z29" i="5" l="1"/>
  <c r="Z31" i="5" s="1"/>
  <c r="Z31" i="12"/>
  <c r="S31" i="12"/>
  <c r="S29" i="5"/>
  <c r="S31" i="5" s="1"/>
  <c r="U29" i="5"/>
  <c r="U31" i="5" s="1"/>
  <c r="U31" i="12"/>
  <c r="F29" i="5"/>
  <c r="F31" i="5" s="1"/>
  <c r="F31" i="12"/>
  <c r="J29" i="5"/>
  <c r="J31" i="5" s="1"/>
  <c r="J31" i="12"/>
  <c r="O31" i="12"/>
  <c r="O29" i="5"/>
  <c r="O31" i="5" s="1"/>
  <c r="M31" i="12"/>
  <c r="M29" i="5"/>
  <c r="M31" i="5" s="1"/>
  <c r="G29" i="5"/>
  <c r="G31" i="5" s="1"/>
  <c r="G31" i="12"/>
  <c r="AA31" i="12"/>
  <c r="AA29" i="5"/>
  <c r="AA31" i="5" s="1"/>
  <c r="D31" i="12"/>
  <c r="D29" i="5"/>
  <c r="D31" i="5" s="1"/>
  <c r="T29" i="5"/>
  <c r="T31" i="5" s="1"/>
  <c r="T31" i="12"/>
  <c r="L29" i="5"/>
  <c r="L31" i="5" s="1"/>
  <c r="L31" i="12"/>
  <c r="AB31" i="12"/>
  <c r="AB29" i="5"/>
  <c r="AB31" i="5" s="1"/>
  <c r="E31" i="12"/>
  <c r="E29" i="5"/>
  <c r="E31" i="5" s="1"/>
  <c r="R31" i="12"/>
  <c r="R29" i="5"/>
  <c r="R31" i="5" s="1"/>
  <c r="P29" i="5"/>
  <c r="P31" i="5" s="1"/>
  <c r="P31" i="12"/>
  <c r="C29" i="5"/>
  <c r="C31" i="5" s="1"/>
  <c r="C31" i="12"/>
  <c r="K31" i="12"/>
  <c r="K29" i="5"/>
  <c r="K31" i="5" s="1"/>
  <c r="X29" i="5"/>
  <c r="X31" i="5" s="1"/>
  <c r="X31" i="12"/>
  <c r="W29" i="5"/>
  <c r="W31" i="5" s="1"/>
  <c r="W31" i="12"/>
  <c r="H29" i="5"/>
  <c r="H31" i="5" s="1"/>
  <c r="H31" i="12"/>
  <c r="I26" i="12"/>
  <c r="I26" i="5" s="1"/>
  <c r="I23" i="5"/>
  <c r="Z26" i="12"/>
  <c r="Z26" i="5" s="1"/>
  <c r="Z23" i="5"/>
  <c r="R26" i="12"/>
  <c r="R26" i="5" s="1"/>
  <c r="R23" i="5"/>
  <c r="J26" i="12"/>
  <c r="J26" i="5" s="1"/>
  <c r="J23" i="5"/>
  <c r="Y26" i="12"/>
  <c r="Y26" i="5" s="1"/>
  <c r="Y23" i="5"/>
</calcChain>
</file>

<file path=xl/sharedStrings.xml><?xml version="1.0" encoding="utf-8"?>
<sst xmlns="http://schemas.openxmlformats.org/spreadsheetml/2006/main" count="1524" uniqueCount="292">
  <si>
    <t>DESTAQUES OPERACIONAIS</t>
  </si>
  <si>
    <t>(em R$ milhões)</t>
  </si>
  <si>
    <t>3T23</t>
  </si>
  <si>
    <t>2T23</t>
  </si>
  <si>
    <t>1T23</t>
  </si>
  <si>
    <t>4T22</t>
  </si>
  <si>
    <t>3T22</t>
  </si>
  <si>
    <t>2T22</t>
  </si>
  <si>
    <t>1T22</t>
  </si>
  <si>
    <t>4T21</t>
  </si>
  <si>
    <t>3T21</t>
  </si>
  <si>
    <t>2T21</t>
  </si>
  <si>
    <t>1T21</t>
  </si>
  <si>
    <t>4T20</t>
  </si>
  <si>
    <t>3T20</t>
  </si>
  <si>
    <t>2T20</t>
  </si>
  <si>
    <t>1T20</t>
  </si>
  <si>
    <t>4T19</t>
  </si>
  <si>
    <t>3T19</t>
  </si>
  <si>
    <t>2T19</t>
  </si>
  <si>
    <t>1T19</t>
  </si>
  <si>
    <t>4T18</t>
  </si>
  <si>
    <t>3T18</t>
  </si>
  <si>
    <t>2T18</t>
  </si>
  <si>
    <t>1T18</t>
  </si>
  <si>
    <t>4T17</t>
  </si>
  <si>
    <t>3T17</t>
  </si>
  <si>
    <t>2T17</t>
  </si>
  <si>
    <t>1T17</t>
  </si>
  <si>
    <t>4T16</t>
  </si>
  <si>
    <t>3T16</t>
  </si>
  <si>
    <t>2T16</t>
  </si>
  <si>
    <t>1T16</t>
  </si>
  <si>
    <t>4T15</t>
  </si>
  <si>
    <t>3T15</t>
  </si>
  <si>
    <t>2T15</t>
  </si>
  <si>
    <t>1T15</t>
  </si>
  <si>
    <t>4T14</t>
  </si>
  <si>
    <t>3T14</t>
  </si>
  <si>
    <t>2T14</t>
  </si>
  <si>
    <t>1T14</t>
  </si>
  <si>
    <t>4T13</t>
  </si>
  <si>
    <t>3T13</t>
  </si>
  <si>
    <t>2T13</t>
  </si>
  <si>
    <t>1T13</t>
  </si>
  <si>
    <t>4T12</t>
  </si>
  <si>
    <t>3T12</t>
  </si>
  <si>
    <t>2T12</t>
  </si>
  <si>
    <t>1T12</t>
  </si>
  <si>
    <t>4T11</t>
  </si>
  <si>
    <t>3T11</t>
  </si>
  <si>
    <t>2T11</t>
  </si>
  <si>
    <t>1T11</t>
  </si>
  <si>
    <t>Destaques Operacionais (R$ milhões, VGV)</t>
  </si>
  <si>
    <t>Lançamentos</t>
  </si>
  <si>
    <t>Vendas Líquidas</t>
  </si>
  <si>
    <t>VSO Líquida (%)</t>
  </si>
  <si>
    <t>Unidades Entregues (#)</t>
  </si>
  <si>
    <t>Banco de Terrenos</t>
  </si>
  <si>
    <t>Estoque a Valor de Mercado</t>
  </si>
  <si>
    <t>LANÇAMENTOS¹</t>
  </si>
  <si>
    <t>Lançamentos¹</t>
  </si>
  <si>
    <t>Número de Empreendimentos</t>
  </si>
  <si>
    <t>VGV (R$ milhões)</t>
  </si>
  <si>
    <t>Número de unidades</t>
  </si>
  <si>
    <t>Preço médio por unidade (R$ mil)</t>
  </si>
  <si>
    <t>Tamanho médio dos lançamentos (em unidades)</t>
  </si>
  <si>
    <t>-</t>
  </si>
  <si>
    <t>1) Os projetos lançados no Novo Modelo de negócios possuem 100% de participação societária da Tenda.</t>
  </si>
  <si>
    <t>VENDAS E DISTRATOS</t>
  </si>
  <si>
    <t>(VGV, R$ milhões)</t>
  </si>
  <si>
    <t>Vendas Brutas</t>
  </si>
  <si>
    <t>VSO Bruto</t>
  </si>
  <si>
    <t>Distratos</t>
  </si>
  <si>
    <t>VSO Líquido</t>
  </si>
  <si>
    <t>(em unidades)</t>
  </si>
  <si>
    <t>Unidades Vendidas Brutas</t>
  </si>
  <si>
    <t>Unidades Distratadas</t>
  </si>
  <si>
    <t>Unidades Vendidas Líquidas</t>
  </si>
  <si>
    <t>Unidades Distratos / Unidades Vendas Brutas</t>
  </si>
  <si>
    <t>Preço médio por unidade bruta (em R$ mil)</t>
  </si>
  <si>
    <t>Preço médio por unidade líquida (em R$ mil)</t>
  </si>
  <si>
    <t>Preço médio por unidade distratada (em R$ mil)</t>
  </si>
  <si>
    <t>REPASSE, ENTREGA E ANDAMENTO</t>
  </si>
  <si>
    <t>Repasse, Entrega e Andamento</t>
  </si>
  <si>
    <t>VGV Repassado (em R$ milhões)</t>
  </si>
  <si>
    <t>Unidades Repassadas</t>
  </si>
  <si>
    <t>Unidades Entregues</t>
  </si>
  <si>
    <t>Obras em andamento</t>
  </si>
  <si>
    <t>ESTOQUE A VALOR DE MERCADO</t>
  </si>
  <si>
    <t>VGV (em R$ milhões)</t>
  </si>
  <si>
    <t>Preço médio por unidade (em R$ mil)</t>
  </si>
  <si>
    <t>BANCO DE TERRENOS¹</t>
  </si>
  <si>
    <t>Banco de Terrenos¹</t>
  </si>
  <si>
    <t>Aquisições/Ajustes (em R$ milhões)</t>
  </si>
  <si>
    <t>% Permuta Total</t>
  </si>
  <si>
    <t>% Permuta Unidades</t>
  </si>
  <si>
    <t>% Permuta Financeiro</t>
  </si>
  <si>
    <t>1) A Tenda detém 100% de participação societária de seu Banco de Terrenos.</t>
  </si>
  <si>
    <t>Relações com Investidores</t>
  </si>
  <si>
    <t>E-mail: ri@tenda.com</t>
  </si>
  <si>
    <t>Website: ri.tenda.com</t>
  </si>
  <si>
    <t>Luiz Mauricio de Garcia</t>
  </si>
  <si>
    <t>CFO e Diretor Executivo de Relações com Investidores</t>
  </si>
  <si>
    <t>Leonardo Dias Wanderley</t>
  </si>
  <si>
    <t>Coordenador de Relações com Investidores</t>
  </si>
  <si>
    <t>DESTAQUES FINANCEIROS</t>
  </si>
  <si>
    <t>Destaques Financeiros (R$ milhões)</t>
  </si>
  <si>
    <t>Receita Líquida</t>
  </si>
  <si>
    <t>Lucro Bruto Ajustado¹</t>
  </si>
  <si>
    <t>Margem Bruta Ajustada¹ (%)</t>
  </si>
  <si>
    <t>Margem EBITDA Ajustada² (%)</t>
  </si>
  <si>
    <t>Resultado Financeiro Líquido</t>
  </si>
  <si>
    <t>Lucro Líquido (Prejuízo)³</t>
  </si>
  <si>
    <t>Receitas a Apropriar</t>
  </si>
  <si>
    <t>Resultados a Apropriar</t>
  </si>
  <si>
    <t>Margem Resultados a Apropriar (%)</t>
  </si>
  <si>
    <t>Caixa e Disponibilidades⁴</t>
  </si>
  <si>
    <t>Patrimônio Líquido + Minoritários</t>
  </si>
  <si>
    <t>Lucro Líquido (Prejuízo)³ (Últimos 12 meses)</t>
  </si>
  <si>
    <t>NOPAT⁷ (Últimos 12 meses)</t>
  </si>
  <si>
    <t>Capital Empregado⁸</t>
  </si>
  <si>
    <t xml:space="preserve">1) Ajustado por juros capitalizados. </t>
  </si>
  <si>
    <t>3) Ajustado por minoritários.</t>
  </si>
  <si>
    <t xml:space="preserve">4) A Geração de Caixa Operacional é resultado de um cálculo gerencial interno da companhia que não reflete ou compara-se aos números presentes nas DFs. </t>
  </si>
  <si>
    <t>7) NOPAT é composto pelo lucro líquido retirando os efeitos do resultado financeiro e juros capitalizados.</t>
  </si>
  <si>
    <t>8) Capital Empregado é composto pela soma da dívida líquida, patrimônio líquido e minoritários.</t>
  </si>
  <si>
    <t>RECEITA OPERACIONAL LÍQUIDA</t>
  </si>
  <si>
    <t>Receita Operacional Bruta</t>
  </si>
  <si>
    <t>Provisão para devedores duvidosos e distratos</t>
  </si>
  <si>
    <t>Imposto sobre vendas de imóveis e serviços</t>
  </si>
  <si>
    <t>Receita Operacional Líquida</t>
  </si>
  <si>
    <t>LUCRO BRUTO</t>
  </si>
  <si>
    <t>Lucro Bruto</t>
  </si>
  <si>
    <t>Margem Bruta</t>
  </si>
  <si>
    <t>(-) Custos Financeiros</t>
  </si>
  <si>
    <t>Margem Bruta Ajustada</t>
  </si>
  <si>
    <t>1) Ajustado por juros capitalizados.</t>
  </si>
  <si>
    <t>DESPESAS COM VENDAS, GERAIS E ADMINISTRATIVAS (SG&amp;A)</t>
  </si>
  <si>
    <t>Despesas com Vendas</t>
  </si>
  <si>
    <t>Despesas Gerais e Administrativas</t>
  </si>
  <si>
    <t>Total de despesas SG&amp;A</t>
  </si>
  <si>
    <t>Despesas Gerais e Administrativas / Lançamentos</t>
  </si>
  <si>
    <t>OUTRAS RECEITAS E DESPESAS OPERACIONAIS</t>
  </si>
  <si>
    <t>Outras Receitas e Despesas Operacionais</t>
  </si>
  <si>
    <t>Despesas com demandas judiciais</t>
  </si>
  <si>
    <t>Outras Receitas e Despesas operacionais</t>
  </si>
  <si>
    <t>Equivalência Patrimonial</t>
  </si>
  <si>
    <t>RESULTADO FINANCEIRO</t>
  </si>
  <si>
    <t>Receitas Financeiras</t>
  </si>
  <si>
    <t>Despesas Financeiras</t>
  </si>
  <si>
    <t>Resultado Financeiro</t>
  </si>
  <si>
    <t>LUCRO LÍQUIDO</t>
  </si>
  <si>
    <t>Resultado Líquido após IR &amp; CSLL</t>
  </si>
  <si>
    <t>(-) Participação Minoritários</t>
  </si>
  <si>
    <t>Lucro Líquido</t>
  </si>
  <si>
    <t>Margem Líquida</t>
  </si>
  <si>
    <t>EBITDA AJUSTADO</t>
  </si>
  <si>
    <t>(+) Resultado financeiro</t>
  </si>
  <si>
    <t>(+) IR / CSLL</t>
  </si>
  <si>
    <t>(+) Depreciação e amortização</t>
  </si>
  <si>
    <t>(+) Capitalização de Juros</t>
  </si>
  <si>
    <t>(+) Despesas com SOP</t>
  </si>
  <si>
    <t>(+) Participação dos minoritários</t>
  </si>
  <si>
    <t>Margem EBITDA ajustada¹</t>
  </si>
  <si>
    <t>RESULTADO A APROPRIAR</t>
  </si>
  <si>
    <t>Custo das Unidades Vendidas a Apropriar</t>
  </si>
  <si>
    <t>Margem a Apropriar</t>
  </si>
  <si>
    <t>CAPITAL EMPREGADO</t>
  </si>
  <si>
    <t>Contas a Receber</t>
  </si>
  <si>
    <t>Estoque</t>
  </si>
  <si>
    <t>Outros</t>
  </si>
  <si>
    <t>Capital Empregado</t>
  </si>
  <si>
    <t>DÍVIDA LÍQUIDA</t>
  </si>
  <si>
    <t>Dívida Bruta</t>
  </si>
  <si>
    <t>(-) Caixa e equivalentes de caixa e Aplicações financeiras</t>
  </si>
  <si>
    <t>Dívida Líquida</t>
  </si>
  <si>
    <t>(+) Redução de Capital</t>
  </si>
  <si>
    <t>Dívida Líquida Ajustada¹</t>
  </si>
  <si>
    <t>Dívida Líquida / (Patrimônio Líquido + Minoritários)</t>
  </si>
  <si>
    <t>Dívida Líquida Ajustada / (Patrimônio Líquido + Minoritários)</t>
  </si>
  <si>
    <t>1) Dívida Líquida ajustada pela obrigação de pagamento em decorrência da redução de capital realizada em 14 de dezembro de 2016. Esse valor foi contabilizado no balanço na linha de outros passivos.</t>
  </si>
  <si>
    <t>DEMONSTRATIVO DE RESULTADO - CONSOLIDADO</t>
  </si>
  <si>
    <t>Custos Operacionais</t>
  </si>
  <si>
    <t>Despesas Operacionais</t>
  </si>
  <si>
    <t>Desp. Gerais e Administrativas</t>
  </si>
  <si>
    <t>Outras Desp. e Rec. Operacionais</t>
  </si>
  <si>
    <t>Depreciação e Amortização</t>
  </si>
  <si>
    <t>Lucro Operacional</t>
  </si>
  <si>
    <t>Receita Financeira</t>
  </si>
  <si>
    <t>Despesa Financeira</t>
  </si>
  <si>
    <t>Lucro Líquido antes de IR &amp; CSLL</t>
  </si>
  <si>
    <t>Impostos Diferidos</t>
  </si>
  <si>
    <t>IR &amp; CSLL</t>
  </si>
  <si>
    <t>Lucro Líquido após IR &amp; CSLL</t>
  </si>
  <si>
    <t>(-) Participações Minoritárias</t>
  </si>
  <si>
    <t>Lucro Líquido Ajustado²</t>
  </si>
  <si>
    <t>Margem Líquida Ajustada²</t>
  </si>
  <si>
    <t>2) Ajustado por juros capitalizados e minoritários.</t>
  </si>
  <si>
    <t>1) Lançamentos do ano corrente.</t>
  </si>
  <si>
    <t>Dívida Líquida / (PL+Minoritários) (%)</t>
  </si>
  <si>
    <t xml:space="preserve">5) ROE é calculado pelo lucro líquido dos últimos 12 meses ajustado por minoritários divididos pela média do patrimônio líquido. Média referente à posição de abertura e fechamento dos últimos 12 meses. </t>
  </si>
  <si>
    <t>BALANÇO PATRIMONIAL</t>
  </si>
  <si>
    <t>Ativo Circulante</t>
  </si>
  <si>
    <t>Caixa e Equivalentes de Caixa</t>
  </si>
  <si>
    <t>Recebíveis de clientes</t>
  </si>
  <si>
    <t>Imóveis a comercializar</t>
  </si>
  <si>
    <t>Outros Contas a Receber</t>
  </si>
  <si>
    <t>Ativo Não-Circulante</t>
  </si>
  <si>
    <t>Intangível e Imobilizado</t>
  </si>
  <si>
    <t>Investimentos</t>
  </si>
  <si>
    <t>Ativo Total</t>
  </si>
  <si>
    <t>Passivo Circulante</t>
  </si>
  <si>
    <t>Empréstimos e financiamentos</t>
  </si>
  <si>
    <t>Debêntures</t>
  </si>
  <si>
    <t>Obrig. com Terrenos e Adiant. de Clientes</t>
  </si>
  <si>
    <t>Fornecedores e Materiais</t>
  </si>
  <si>
    <t>Impostos e contribuições</t>
  </si>
  <si>
    <t>Cessão de Créditos</t>
  </si>
  <si>
    <t>Passivo Não-Circulante</t>
  </si>
  <si>
    <t>Provisão para contingências</t>
  </si>
  <si>
    <t>Patrimônio Líquido Total</t>
  </si>
  <si>
    <t>Patrimônio Líquido</t>
  </si>
  <si>
    <t>Participação dos Minoritários</t>
  </si>
  <si>
    <t>Total do Passivo e Patrimônio Líquido</t>
  </si>
  <si>
    <t>DEMONSTRATIVO DE RESULTADO</t>
  </si>
  <si>
    <t>BANCO DE TERRENOS</t>
  </si>
  <si>
    <t>4T23</t>
  </si>
  <si>
    <t>ROE⁵ (Últimos 12 meses)</t>
  </si>
  <si>
    <t>. 58,3%</t>
  </si>
  <si>
    <t>Despesas com Vendas / Vendas Líquidas</t>
  </si>
  <si>
    <t>6. ROCE é calculado pelo NOPAT, considerando os juros de cessão de recebíveis, dos últimos 12 meses divididos pela média do capital empregado. Média referente à posição de abertura e fechamento dos últimos 12 meses.</t>
  </si>
  <si>
    <t>Felipe Chiavegato Stella</t>
  </si>
  <si>
    <t>1T24</t>
  </si>
  <si>
    <t>Ativo</t>
  </si>
  <si>
    <t>Caixas, equivalentes de caixa, títulos e valores mobiliários</t>
  </si>
  <si>
    <t xml:space="preserve">Contas a receber </t>
  </si>
  <si>
    <t>Imóveis destinados à venda</t>
  </si>
  <si>
    <t>Outros ativos</t>
  </si>
  <si>
    <t xml:space="preserve">Passivo </t>
  </si>
  <si>
    <t>Empréstimos, financiamentos e debentures</t>
  </si>
  <si>
    <t>Obrigações por compra de imóveis e adiantamento de clientes</t>
  </si>
  <si>
    <t>Outros passivos</t>
  </si>
  <si>
    <t>Total do Passivo</t>
  </si>
  <si>
    <t xml:space="preserve">Patrimônio Líquido </t>
  </si>
  <si>
    <t>ROCE⁶ (Últimos 12 meses)</t>
  </si>
  <si>
    <t>Rendimento de aplicações financeiras</t>
  </si>
  <si>
    <t>Outras receitas financeiras</t>
  </si>
  <si>
    <t>Despesa financeira Dívida</t>
  </si>
  <si>
    <t>Despesa financeira cessão de carteira</t>
  </si>
  <si>
    <t>SWAP</t>
  </si>
  <si>
    <t>Outras despesas financeiras</t>
  </si>
  <si>
    <t>2T24</t>
  </si>
  <si>
    <t>3T24</t>
  </si>
  <si>
    <t>2) Ajustado por juros capitalizados, despesas com planos de ações (não caixa), minoritários e depreciação no COGS. (* Mudança a partir do 1T23)</t>
  </si>
  <si>
    <t>1. Ajustado por juros capitalizados, despesas com planos de ações (não caixa), minoritários e depreciação no COGS. (* Mudança a partir do 1T23)</t>
  </si>
  <si>
    <t>4T24</t>
  </si>
  <si>
    <t>Analista de Relações com Investidores</t>
  </si>
  <si>
    <t>Margem Bruta Ajustada¹ (Sem Pode Entrar + outros) (%)</t>
  </si>
  <si>
    <t>Lucro Bruto Ajustado¹ (Sem Pode Entrar + outros)</t>
  </si>
  <si>
    <t>Margem Bruta Ajustada (%) (Sem Pode Entrar + outros)</t>
  </si>
  <si>
    <t>Resultado Financeiro (ex Swap)</t>
  </si>
  <si>
    <t>Margem a Apropriar Ajustada (Sem Pode Entrar e outros)</t>
  </si>
  <si>
    <t>1T25</t>
  </si>
  <si>
    <t>2T25</t>
  </si>
  <si>
    <t>3T25</t>
  </si>
  <si>
    <t>Dividendos a Pagar</t>
  </si>
  <si>
    <t>Receitas a Apropriar Ajustada</t>
  </si>
  <si>
    <t>Resultados a Apropriar Ajustado</t>
  </si>
  <si>
    <t>Margem Resultados a Apropriar Ajustada (%)</t>
  </si>
  <si>
    <t>Receitas a Apropriar (Sem Pode Entrar)</t>
  </si>
  <si>
    <t>Custo das Unidades Vendidas a Apropriar (Sem Pode Entrar)</t>
  </si>
  <si>
    <t>Resultado a Apropriar  Ajustado (Sem Pode Entrar)</t>
  </si>
  <si>
    <t>Margem a Apropriar Ajustada1 (Sem Pode Entrar)</t>
  </si>
  <si>
    <t>4T25</t>
  </si>
  <si>
    <t>(+) Depreciação do COGS</t>
  </si>
  <si>
    <t>1T26</t>
  </si>
  <si>
    <t>2T26</t>
  </si>
  <si>
    <t>Marilia Leite</t>
  </si>
  <si>
    <t>Gerente de Relações com Investidores</t>
  </si>
  <si>
    <t>EBITDA Ajustado²</t>
  </si>
  <si>
    <t>Dívida Líquida Ajustada</t>
  </si>
  <si>
    <t>Dívida Líquida Ajustada / (PL + Minoritários)</t>
  </si>
  <si>
    <t>2)  Ajustado por juros capitalizados, despesas com planos de ações (não caixa), minoritários e depreciação no COGS. (* Mudança a partir do 1T23)</t>
  </si>
  <si>
    <t>EBITDA Ajustado¹</t>
  </si>
  <si>
    <t>Resultado a Apropriar</t>
  </si>
  <si>
    <t>Margem a Apropriar Ajustada1</t>
  </si>
  <si>
    <t>1. Sem Financeiros REF: Até o 1T26 composto por Corretagem, Provisão de Distratos, Permutas e Correção Monetária. A partir do 2T26, com a mudança da metodologia, a Corretagem deixou de ser considerada.</t>
  </si>
  <si>
    <t>5) NOPAT é composto pelo lucro líquido retirando os efeitos do resultado financeiro e juros capitalizados.</t>
  </si>
  <si>
    <r>
      <t>NOPAT</t>
    </r>
    <r>
      <rPr>
        <vertAlign val="superscript"/>
        <sz val="10"/>
        <color theme="1"/>
        <rFont val="Tenda"/>
      </rPr>
      <t>5</t>
    </r>
    <r>
      <rPr>
        <sz val="10"/>
        <color theme="1"/>
        <rFont val="Tenda"/>
      </rPr>
      <t xml:space="preserve"> (Últimos 12 meses)</t>
    </r>
  </si>
  <si>
    <t>1.  Ajustado por juros capitalizados, despesas com planos de ações (não caixa), minoritários e depreciação no COGS. (* Mudança a partir do 1T23)</t>
  </si>
  <si>
    <t>1. Sem Financeiros REF: Composto por Provisão de Distratos, Permutas e Correção Monetária.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</si>
</sst>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3" formatCode="_-* #,##0.00_-;\-* #,##0.00_-;_-* &quot;-&quot;??_-;_-@_-"/>
    <numFmt numFmtId="164" formatCode="0.0%"/>
    <numFmt numFmtId="165" formatCode="_-* #,##0_-;\-* #,##0_-;_-* &quot;-&quot;??_-;_-@_-"/>
    <numFmt numFmtId="166" formatCode="#,##0.0;\(#,##0.0\)"/>
    <numFmt numFmtId="167" formatCode="#,##0.0%;\(#,##0.0%\)"/>
    <numFmt numFmtId="168" formatCode="#,##0;\(#,##0\)"/>
    <numFmt numFmtId="169" formatCode="#,##0.0"/>
    <numFmt numFmtId="170" formatCode="#,##0.000"/>
    <numFmt numFmtId="171" formatCode="#,##0.00;\(#,##0.00\)"/>
    <numFmt numFmtId="172" formatCode="mm&quot;M&quot;yy"/>
    <numFmt numFmtId="173" formatCode="_(* #,##0.0_);_(* \(#,##0.0\);_(* &quot;-&quot;_);_(@_)"/>
    <numFmt numFmtId="174" formatCode="_(* #,##0.000000_);_(* \(#,##0.000000\);_(* &quot;-&quot;_);_(@_)"/>
    <numFmt numFmtId="175" formatCode="0.0"/>
    <numFmt numFmtId="176" formatCode="#,##0.0_ ;\(#,##0.0\);\-"/>
    <numFmt numFmtId="177" formatCode="#,##0_ ;\(#,##0\);\-"/>
    <numFmt numFmtId="178" formatCode="#,##0.00%;\(#,##0.00%\)"/>
  </numFmts>
  <fonts count="24" x14ac:knownFonts="1">
    <font>
      <sz val="11"/>
      <color theme="1"/>
      <name val="Calibri"/>
      <family val="2"/>
      <scheme val="minor"/>
    </font>
    <font>
      <sz val="11"/>
      <color theme="1"/>
      <name val="Calibri"/>
      <family val="2"/>
      <scheme val="minor"/>
    </font>
    <font>
      <sz val="11"/>
      <color theme="1"/>
      <name val="Tenda"/>
    </font>
    <font>
      <b/>
      <sz val="16"/>
      <name val="Tenda"/>
    </font>
    <font>
      <sz val="10"/>
      <color theme="1"/>
      <name val="Tenda"/>
    </font>
    <font>
      <sz val="10"/>
      <name val="Tenda"/>
    </font>
    <font>
      <sz val="10"/>
      <color rgb="FFFF0000"/>
      <name val="Tenda"/>
    </font>
    <font>
      <sz val="10"/>
      <color theme="0"/>
      <name val="Tenda"/>
    </font>
    <font>
      <b/>
      <sz val="10"/>
      <name val="Tenda"/>
    </font>
    <font>
      <b/>
      <sz val="10"/>
      <color theme="0"/>
      <name val="Tenda"/>
    </font>
    <font>
      <b/>
      <sz val="10"/>
      <color rgb="FFE4002B"/>
      <name val="Tenda"/>
    </font>
    <font>
      <b/>
      <sz val="10"/>
      <color rgb="FFFFFFFF"/>
      <name val="Tenda"/>
    </font>
    <font>
      <b/>
      <sz val="10"/>
      <color theme="1"/>
      <name val="Tenda"/>
    </font>
    <font>
      <sz val="10"/>
      <color rgb="FF000000"/>
      <name val="Tenda"/>
    </font>
    <font>
      <b/>
      <sz val="10"/>
      <color rgb="FFED1C24"/>
      <name val="Tenda"/>
    </font>
    <font>
      <b/>
      <sz val="10"/>
      <color rgb="FFFF0000"/>
      <name val="Tenda"/>
    </font>
    <font>
      <b/>
      <i/>
      <sz val="10"/>
      <color theme="1"/>
      <name val="Tenda"/>
    </font>
    <font>
      <i/>
      <sz val="10"/>
      <color theme="1"/>
      <name val="Tenda"/>
    </font>
    <font>
      <b/>
      <sz val="10"/>
      <color rgb="FF00474C"/>
      <name val="Tenda"/>
    </font>
    <font>
      <b/>
      <sz val="10"/>
      <color rgb="FF00484C"/>
      <name val="Tenda"/>
    </font>
    <font>
      <b/>
      <sz val="10"/>
      <color rgb="FF69D7A0"/>
      <name val="Tenda"/>
    </font>
    <font>
      <sz val="10"/>
      <name val="Arial"/>
      <family val="2"/>
    </font>
    <font>
      <sz val="13"/>
      <name val="Calibri"/>
      <family val="2"/>
      <scheme val="minor"/>
    </font>
    <font>
      <vertAlign val="superscript"/>
      <sz val="10"/>
      <color theme="1"/>
      <name val="Tenda"/>
    </font>
  </fonts>
  <fills count="9">
    <fill>
      <patternFill patternType="none"/>
    </fill>
    <fill>
      <patternFill patternType="gray125"/>
    </fill>
    <fill>
      <patternFill patternType="solid">
        <fgColor theme="0" tint="-4.9989318521683403E-2"/>
        <bgColor indexed="64"/>
      </patternFill>
    </fill>
    <fill>
      <patternFill patternType="solid">
        <fgColor rgb="FFFF0000"/>
        <bgColor indexed="64"/>
      </patternFill>
    </fill>
    <fill>
      <patternFill patternType="solid">
        <fgColor rgb="FFE4002B"/>
        <bgColor rgb="FF000000"/>
      </patternFill>
    </fill>
    <fill>
      <patternFill patternType="solid">
        <fgColor rgb="FFE4002B"/>
        <bgColor indexed="64"/>
      </patternFill>
    </fill>
    <fill>
      <patternFill patternType="solid">
        <fgColor rgb="FFE9DAC1"/>
        <bgColor indexed="64"/>
      </patternFill>
    </fill>
    <fill>
      <patternFill patternType="solid">
        <fgColor rgb="FF00484C"/>
        <bgColor indexed="64"/>
      </patternFill>
    </fill>
    <fill>
      <patternFill patternType="solid">
        <fgColor theme="2"/>
        <bgColor indexed="64"/>
      </patternFill>
    </fill>
  </fills>
  <borders count="12">
    <border>
      <left/>
      <right/>
      <top/>
      <bottom/>
      <diagonal/>
    </border>
    <border>
      <left style="medium">
        <color rgb="FFFFFFFF"/>
      </left>
      <right style="medium">
        <color rgb="FFFFFFFF"/>
      </right>
      <top/>
      <bottom/>
      <diagonal/>
    </border>
    <border>
      <left style="medium">
        <color rgb="FFFFFFFF"/>
      </left>
      <right style="medium">
        <color rgb="FFFFFFFF"/>
      </right>
      <top/>
      <bottom style="thin">
        <color rgb="FFE4002B"/>
      </bottom>
      <diagonal/>
    </border>
    <border>
      <left/>
      <right/>
      <top/>
      <bottom style="thin">
        <color theme="0" tint="-0.14996795556505021"/>
      </bottom>
      <diagonal/>
    </border>
    <border>
      <left/>
      <right/>
      <top/>
      <bottom style="thin">
        <color theme="0" tint="-0.14999847407452621"/>
      </bottom>
      <diagonal/>
    </border>
    <border>
      <left style="medium">
        <color theme="0"/>
      </left>
      <right style="medium">
        <color theme="0"/>
      </right>
      <top/>
      <bottom/>
      <diagonal/>
    </border>
    <border>
      <left style="medium">
        <color theme="0"/>
      </left>
      <right style="medium">
        <color theme="0"/>
      </right>
      <top/>
      <bottom style="thin">
        <color rgb="FFE4002B"/>
      </bottom>
      <diagonal/>
    </border>
    <border>
      <left/>
      <right/>
      <top/>
      <bottom style="thin">
        <color rgb="FFD9D9D9"/>
      </bottom>
      <diagonal/>
    </border>
    <border>
      <left/>
      <right/>
      <top style="thin">
        <color theme="0" tint="-0.14996795556505021"/>
      </top>
      <bottom style="thin">
        <color theme="0" tint="-0.14993743705557422"/>
      </bottom>
      <diagonal/>
    </border>
    <border>
      <left/>
      <right style="thin">
        <color theme="0"/>
      </right>
      <top style="thin">
        <color theme="0" tint="-0.14996795556505021"/>
      </top>
      <bottom style="thin">
        <color theme="0"/>
      </bottom>
      <diagonal/>
    </border>
    <border>
      <left style="thin">
        <color theme="0"/>
      </left>
      <right style="thin">
        <color theme="0"/>
      </right>
      <top style="thin">
        <color theme="0" tint="-0.14996795556505021"/>
      </top>
      <bottom style="thin">
        <color theme="0"/>
      </bottom>
      <diagonal/>
    </border>
    <border>
      <left/>
      <right/>
      <top style="thin">
        <color theme="0" tint="-0.14999847407452621"/>
      </top>
      <bottom style="thin">
        <color theme="0" tint="-0.14996795556505021"/>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21" fillId="0" borderId="0"/>
  </cellStyleXfs>
  <cellXfs count="128">
    <xf numFmtId="0" fontId="0" fillId="0" borderId="0" xfId="0"/>
    <xf numFmtId="0" fontId="2" fillId="0" borderId="0" xfId="0" applyFont="1"/>
    <xf numFmtId="0" fontId="3" fillId="0" borderId="0" xfId="0" applyFont="1"/>
    <xf numFmtId="0" fontId="0" fillId="2" borderId="0" xfId="0" applyFill="1"/>
    <xf numFmtId="0" fontId="4" fillId="0" borderId="0" xfId="0" applyFont="1"/>
    <xf numFmtId="0" fontId="5" fillId="0" borderId="0" xfId="0" applyFont="1"/>
    <xf numFmtId="0" fontId="6" fillId="0" borderId="0" xfId="0" applyFont="1"/>
    <xf numFmtId="164" fontId="6" fillId="0" borderId="0" xfId="0" applyNumberFormat="1" applyFont="1"/>
    <xf numFmtId="0" fontId="7" fillId="0" borderId="0" xfId="0" applyFont="1"/>
    <xf numFmtId="165" fontId="6" fillId="0" borderId="0" xfId="1" applyNumberFormat="1" applyFont="1"/>
    <xf numFmtId="0" fontId="8" fillId="0" borderId="0" xfId="3" applyFont="1" applyAlignment="1">
      <alignment horizontal="center" vertical="center"/>
    </xf>
    <xf numFmtId="0" fontId="9" fillId="0" borderId="0" xfId="3" applyFont="1" applyAlignment="1">
      <alignment horizontal="center" vertical="center"/>
    </xf>
    <xf numFmtId="0" fontId="7" fillId="0" borderId="0" xfId="0" applyFont="1" applyAlignment="1">
      <alignment horizontal="center"/>
    </xf>
    <xf numFmtId="0" fontId="10" fillId="0" borderId="0" xfId="3" applyFont="1" applyAlignment="1">
      <alignment horizontal="left" vertical="center"/>
    </xf>
    <xf numFmtId="0" fontId="9" fillId="3" borderId="0" xfId="0" applyFont="1" applyFill="1" applyAlignment="1">
      <alignment horizontal="left" vertical="center"/>
    </xf>
    <xf numFmtId="0" fontId="11" fillId="4" borderId="1" xfId="0" quotePrefix="1" applyFont="1" applyFill="1" applyBorder="1" applyAlignment="1">
      <alignment horizontal="center" vertical="center" wrapText="1"/>
    </xf>
    <xf numFmtId="0" fontId="11" fillId="4" borderId="1" xfId="0" applyFont="1" applyFill="1" applyBorder="1" applyAlignment="1">
      <alignment horizontal="center" vertical="center" wrapText="1"/>
    </xf>
    <xf numFmtId="0" fontId="11" fillId="4" borderId="2" xfId="0" applyFont="1" applyFill="1" applyBorder="1" applyAlignment="1">
      <alignment horizontal="center" vertical="center" wrapText="1"/>
    </xf>
    <xf numFmtId="0" fontId="4" fillId="0" borderId="0" xfId="0" applyFont="1" applyAlignment="1">
      <alignment vertical="center"/>
    </xf>
    <xf numFmtId="0" fontId="12" fillId="0" borderId="3" xfId="0" applyFont="1" applyBorder="1"/>
    <xf numFmtId="0" fontId="13" fillId="0" borderId="4" xfId="0" applyFont="1" applyBorder="1"/>
    <xf numFmtId="0" fontId="13" fillId="0" borderId="4" xfId="0" applyFont="1" applyBorder="1" applyAlignment="1">
      <alignment horizontal="center"/>
    </xf>
    <xf numFmtId="0" fontId="13" fillId="0" borderId="4" xfId="0" applyFont="1" applyBorder="1" applyAlignment="1">
      <alignment horizontal="left"/>
    </xf>
    <xf numFmtId="0" fontId="4" fillId="0" borderId="3" xfId="0" applyFont="1" applyBorder="1" applyAlignment="1">
      <alignment horizontal="left" indent="1"/>
    </xf>
    <xf numFmtId="166" fontId="4" fillId="0" borderId="3" xfId="0" applyNumberFormat="1" applyFont="1" applyBorder="1" applyAlignment="1">
      <alignment horizontal="center"/>
    </xf>
    <xf numFmtId="164" fontId="4" fillId="0" borderId="3" xfId="2" applyNumberFormat="1" applyFont="1" applyFill="1" applyBorder="1" applyAlignment="1">
      <alignment horizontal="center"/>
    </xf>
    <xf numFmtId="0" fontId="4" fillId="0" borderId="3" xfId="0" quotePrefix="1" applyFont="1" applyBorder="1" applyAlignment="1">
      <alignment horizontal="left" indent="1"/>
    </xf>
    <xf numFmtId="0" fontId="4" fillId="0" borderId="0" xfId="0" quotePrefix="1" applyFont="1" applyAlignment="1">
      <alignment horizontal="left" indent="1"/>
    </xf>
    <xf numFmtId="166" fontId="4" fillId="0" borderId="0" xfId="0" applyNumberFormat="1" applyFont="1" applyAlignment="1">
      <alignment horizontal="center"/>
    </xf>
    <xf numFmtId="0" fontId="9" fillId="5" borderId="5" xfId="0" applyFont="1" applyFill="1" applyBorder="1" applyAlignment="1">
      <alignment horizontal="left" vertical="center" wrapText="1"/>
    </xf>
    <xf numFmtId="0" fontId="9" fillId="5" borderId="5" xfId="0" applyFont="1" applyFill="1" applyBorder="1" applyAlignment="1">
      <alignment horizontal="center" vertical="center" wrapText="1"/>
    </xf>
    <xf numFmtId="0" fontId="9" fillId="5" borderId="6" xfId="0" applyFont="1" applyFill="1" applyBorder="1" applyAlignment="1">
      <alignment horizontal="center" vertical="center" wrapText="1"/>
    </xf>
    <xf numFmtId="0" fontId="4" fillId="0" borderId="0" xfId="0" applyFont="1" applyAlignment="1">
      <alignment horizontal="center" vertical="center"/>
    </xf>
    <xf numFmtId="0" fontId="4" fillId="0" borderId="3" xfId="0" applyFont="1" applyBorder="1"/>
    <xf numFmtId="0" fontId="12" fillId="0" borderId="3" xfId="3" applyFont="1" applyBorder="1"/>
    <xf numFmtId="0" fontId="4" fillId="0" borderId="0" xfId="3" applyFont="1"/>
    <xf numFmtId="164" fontId="4" fillId="0" borderId="0" xfId="0" applyNumberFormat="1" applyFont="1"/>
    <xf numFmtId="166" fontId="4" fillId="0" borderId="0" xfId="0" applyNumberFormat="1" applyFont="1"/>
    <xf numFmtId="166" fontId="4" fillId="0" borderId="3" xfId="0" applyNumberFormat="1" applyFont="1" applyBorder="1"/>
    <xf numFmtId="0" fontId="4" fillId="0" borderId="3" xfId="3" applyFont="1" applyBorder="1"/>
    <xf numFmtId="0" fontId="14" fillId="0" borderId="0" xfId="3" applyFont="1" applyAlignment="1">
      <alignment horizontal="left" vertical="center"/>
    </xf>
    <xf numFmtId="166" fontId="12" fillId="0" borderId="3" xfId="0" applyNumberFormat="1" applyFont="1" applyBorder="1" applyAlignment="1">
      <alignment horizontal="left"/>
    </xf>
    <xf numFmtId="166" fontId="4" fillId="0" borderId="3" xfId="0" applyNumberFormat="1" applyFont="1" applyBorder="1" applyAlignment="1">
      <alignment horizontal="left"/>
    </xf>
    <xf numFmtId="0" fontId="4" fillId="0" borderId="3" xfId="3" applyFont="1" applyBorder="1" applyAlignment="1">
      <alignment horizontal="left"/>
    </xf>
    <xf numFmtId="0" fontId="4" fillId="0" borderId="3" xfId="3" applyFont="1" applyBorder="1" applyAlignment="1">
      <alignment horizontal="left" indent="1"/>
    </xf>
    <xf numFmtId="0" fontId="12" fillId="2" borderId="0" xfId="0" applyFont="1" applyFill="1" applyAlignment="1">
      <alignment horizontal="left" vertical="center"/>
    </xf>
    <xf numFmtId="0" fontId="4" fillId="0" borderId="0" xfId="0" applyFont="1" applyAlignment="1">
      <alignment horizontal="left"/>
    </xf>
    <xf numFmtId="0" fontId="4" fillId="2" borderId="0" xfId="0" applyFont="1" applyFill="1" applyAlignment="1">
      <alignment horizontal="left" vertical="center"/>
    </xf>
    <xf numFmtId="0" fontId="4" fillId="0" borderId="0" xfId="0" applyFont="1" applyAlignment="1">
      <alignment horizontal="left" vertical="center"/>
    </xf>
    <xf numFmtId="170" fontId="4" fillId="0" borderId="0" xfId="0" applyNumberFormat="1" applyFont="1"/>
    <xf numFmtId="169" fontId="4" fillId="0" borderId="0" xfId="0" applyNumberFormat="1" applyFont="1"/>
    <xf numFmtId="0" fontId="4" fillId="2" borderId="0" xfId="0" applyFont="1" applyFill="1"/>
    <xf numFmtId="0" fontId="13" fillId="0" borderId="7" xfId="0" applyFont="1" applyBorder="1" applyAlignment="1">
      <alignment horizontal="center"/>
    </xf>
    <xf numFmtId="10" fontId="4" fillId="0" borderId="0" xfId="2" applyNumberFormat="1" applyFont="1"/>
    <xf numFmtId="166" fontId="12" fillId="0" borderId="3" xfId="0" applyNumberFormat="1" applyFont="1" applyBorder="1" applyAlignment="1">
      <alignment horizontal="center"/>
    </xf>
    <xf numFmtId="0" fontId="12" fillId="0" borderId="0" xfId="0" applyFont="1"/>
    <xf numFmtId="164" fontId="4" fillId="0" borderId="0" xfId="2" applyNumberFormat="1" applyFont="1"/>
    <xf numFmtId="0" fontId="4" fillId="0" borderId="3" xfId="0" applyFont="1" applyBorder="1" applyAlignment="1">
      <alignment horizontal="left"/>
    </xf>
    <xf numFmtId="0" fontId="12" fillId="0" borderId="3" xfId="0" applyFont="1" applyBorder="1" applyAlignment="1">
      <alignment horizontal="left"/>
    </xf>
    <xf numFmtId="0" fontId="15" fillId="0" borderId="0" xfId="0" applyFont="1"/>
    <xf numFmtId="0" fontId="16" fillId="0" borderId="3" xfId="3" applyFont="1" applyBorder="1"/>
    <xf numFmtId="164" fontId="16" fillId="0" borderId="0" xfId="2" applyNumberFormat="1" applyFont="1" applyBorder="1" applyAlignment="1">
      <alignment horizontal="center"/>
    </xf>
    <xf numFmtId="0" fontId="16" fillId="0" borderId="0" xfId="3" applyFont="1"/>
    <xf numFmtId="164" fontId="16" fillId="0" borderId="0" xfId="2" applyNumberFormat="1" applyFont="1" applyFill="1" applyBorder="1" applyAlignment="1">
      <alignment horizontal="center"/>
    </xf>
    <xf numFmtId="0" fontId="4" fillId="0" borderId="3" xfId="0" quotePrefix="1" applyFont="1" applyBorder="1"/>
    <xf numFmtId="167" fontId="16" fillId="0" borderId="3" xfId="2" applyNumberFormat="1" applyFont="1" applyFill="1" applyBorder="1" applyAlignment="1">
      <alignment horizontal="center"/>
    </xf>
    <xf numFmtId="166" fontId="12" fillId="0" borderId="0" xfId="0" applyNumberFormat="1" applyFont="1"/>
    <xf numFmtId="169" fontId="6" fillId="0" borderId="0" xfId="0" applyNumberFormat="1" applyFont="1"/>
    <xf numFmtId="10" fontId="4" fillId="0" borderId="0" xfId="0" applyNumberFormat="1" applyFont="1"/>
    <xf numFmtId="169" fontId="5" fillId="0" borderId="0" xfId="0" applyNumberFormat="1" applyFont="1"/>
    <xf numFmtId="0" fontId="17" fillId="0" borderId="3" xfId="3" applyFont="1" applyBorder="1"/>
    <xf numFmtId="0" fontId="8" fillId="0" borderId="0" xfId="3" applyFont="1" applyAlignment="1">
      <alignment horizontal="left" vertical="center"/>
    </xf>
    <xf numFmtId="0" fontId="18" fillId="0" borderId="0" xfId="0" applyFont="1" applyAlignment="1">
      <alignment horizontal="left" vertical="center"/>
    </xf>
    <xf numFmtId="0" fontId="19" fillId="6" borderId="9" xfId="0" applyFont="1" applyFill="1" applyBorder="1" applyAlignment="1">
      <alignment horizontal="left" vertical="center"/>
    </xf>
    <xf numFmtId="0" fontId="19" fillId="6" borderId="9" xfId="0" applyFont="1" applyFill="1" applyBorder="1" applyAlignment="1">
      <alignment horizontal="center" vertical="center"/>
    </xf>
    <xf numFmtId="0" fontId="20" fillId="7" borderId="10" xfId="0" applyFont="1" applyFill="1" applyBorder="1" applyAlignment="1">
      <alignment horizontal="center" vertical="center"/>
    </xf>
    <xf numFmtId="172" fontId="19" fillId="0" borderId="0" xfId="0" applyNumberFormat="1" applyFont="1" applyAlignment="1">
      <alignment horizontal="left" vertical="center"/>
    </xf>
    <xf numFmtId="0" fontId="19" fillId="0" borderId="0" xfId="0" applyFont="1" applyAlignment="1">
      <alignment horizontal="center" vertical="center"/>
    </xf>
    <xf numFmtId="0" fontId="20" fillId="0" borderId="0" xfId="0" applyFont="1" applyAlignment="1">
      <alignment horizontal="center" vertical="center"/>
    </xf>
    <xf numFmtId="0" fontId="4" fillId="0" borderId="11" xfId="0" applyFont="1" applyBorder="1" applyAlignment="1">
      <alignment horizontal="left" indent="1"/>
    </xf>
    <xf numFmtId="0" fontId="12" fillId="0" borderId="3" xfId="3" applyFont="1" applyBorder="1" applyAlignment="1">
      <alignment horizontal="left"/>
    </xf>
    <xf numFmtId="0" fontId="4" fillId="0" borderId="0" xfId="3" applyFont="1" applyAlignment="1">
      <alignment horizontal="left"/>
    </xf>
    <xf numFmtId="164" fontId="4" fillId="0" borderId="3" xfId="2" applyNumberFormat="1" applyFont="1" applyBorder="1" applyAlignment="1">
      <alignment horizontal="left"/>
    </xf>
    <xf numFmtId="164" fontId="4" fillId="0" borderId="3" xfId="2" applyNumberFormat="1" applyFont="1" applyBorder="1" applyAlignment="1">
      <alignment horizontal="left" indent="1"/>
    </xf>
    <xf numFmtId="167" fontId="17" fillId="0" borderId="3" xfId="2" applyNumberFormat="1" applyFont="1" applyFill="1" applyBorder="1" applyAlignment="1">
      <alignment horizontal="center"/>
    </xf>
    <xf numFmtId="174" fontId="4" fillId="0" borderId="0" xfId="0" applyNumberFormat="1" applyFont="1"/>
    <xf numFmtId="173" fontId="22" fillId="0" borderId="0" xfId="5" applyNumberFormat="1" applyFont="1"/>
    <xf numFmtId="2" fontId="5" fillId="0" borderId="0" xfId="0" applyNumberFormat="1" applyFont="1"/>
    <xf numFmtId="2" fontId="4" fillId="0" borderId="0" xfId="0" applyNumberFormat="1" applyFont="1"/>
    <xf numFmtId="176" fontId="4" fillId="0" borderId="0" xfId="0" applyNumberFormat="1" applyFont="1"/>
    <xf numFmtId="176" fontId="12" fillId="0" borderId="0" xfId="0" applyNumberFormat="1" applyFont="1"/>
    <xf numFmtId="176" fontId="5" fillId="0" borderId="0" xfId="0" applyNumberFormat="1" applyFont="1"/>
    <xf numFmtId="177" fontId="4" fillId="0" borderId="0" xfId="0" applyNumberFormat="1" applyFont="1"/>
    <xf numFmtId="168" fontId="4" fillId="0" borderId="3" xfId="0" applyNumberFormat="1" applyFont="1" applyBorder="1" applyAlignment="1">
      <alignment horizontal="center"/>
    </xf>
    <xf numFmtId="169" fontId="4" fillId="0" borderId="3" xfId="0" applyNumberFormat="1" applyFont="1" applyBorder="1" applyAlignment="1">
      <alignment horizontal="center"/>
    </xf>
    <xf numFmtId="167" fontId="4" fillId="0" borderId="3" xfId="2" applyNumberFormat="1" applyFont="1" applyFill="1" applyBorder="1" applyAlignment="1">
      <alignment horizontal="center"/>
    </xf>
    <xf numFmtId="167" fontId="5" fillId="0" borderId="3" xfId="2" applyNumberFormat="1" applyFont="1" applyFill="1" applyBorder="1" applyAlignment="1">
      <alignment horizontal="center"/>
    </xf>
    <xf numFmtId="166" fontId="4" fillId="8" borderId="3" xfId="0" applyNumberFormat="1" applyFont="1" applyFill="1" applyBorder="1" applyAlignment="1">
      <alignment horizontal="center"/>
    </xf>
    <xf numFmtId="164" fontId="4" fillId="8" borderId="3" xfId="2" applyNumberFormat="1" applyFont="1" applyFill="1" applyBorder="1" applyAlignment="1">
      <alignment horizontal="center"/>
    </xf>
    <xf numFmtId="168" fontId="4" fillId="8" borderId="3" xfId="0" applyNumberFormat="1" applyFont="1" applyFill="1" applyBorder="1" applyAlignment="1">
      <alignment horizontal="center"/>
    </xf>
    <xf numFmtId="169" fontId="4" fillId="8" borderId="3" xfId="0" applyNumberFormat="1" applyFont="1" applyFill="1" applyBorder="1" applyAlignment="1">
      <alignment horizontal="center"/>
    </xf>
    <xf numFmtId="167" fontId="4" fillId="8" borderId="3" xfId="2" applyNumberFormat="1" applyFont="1" applyFill="1" applyBorder="1" applyAlignment="1">
      <alignment horizontal="center"/>
    </xf>
    <xf numFmtId="167" fontId="5" fillId="8" borderId="3" xfId="2" applyNumberFormat="1" applyFont="1" applyFill="1" applyBorder="1" applyAlignment="1">
      <alignment horizontal="center"/>
    </xf>
    <xf numFmtId="166" fontId="4" fillId="0" borderId="11" xfId="0" applyNumberFormat="1" applyFont="1" applyBorder="1" applyAlignment="1">
      <alignment horizontal="center"/>
    </xf>
    <xf numFmtId="166" fontId="4" fillId="8" borderId="11" xfId="0" applyNumberFormat="1" applyFont="1" applyFill="1" applyBorder="1" applyAlignment="1">
      <alignment horizontal="center"/>
    </xf>
    <xf numFmtId="168" fontId="4" fillId="8" borderId="11" xfId="0" applyNumberFormat="1" applyFont="1" applyFill="1" applyBorder="1" applyAlignment="1">
      <alignment horizontal="center"/>
    </xf>
    <xf numFmtId="175" fontId="4" fillId="0" borderId="3" xfId="0" applyNumberFormat="1" applyFont="1" applyBorder="1" applyAlignment="1">
      <alignment horizontal="center"/>
    </xf>
    <xf numFmtId="175" fontId="4" fillId="8" borderId="3" xfId="0" applyNumberFormat="1" applyFont="1" applyFill="1" applyBorder="1" applyAlignment="1">
      <alignment horizontal="center"/>
    </xf>
    <xf numFmtId="166" fontId="12" fillId="8" borderId="3" xfId="0" applyNumberFormat="1" applyFont="1" applyFill="1" applyBorder="1" applyAlignment="1">
      <alignment horizontal="center"/>
    </xf>
    <xf numFmtId="167" fontId="16" fillId="8" borderId="3" xfId="2" applyNumberFormat="1" applyFont="1" applyFill="1" applyBorder="1" applyAlignment="1">
      <alignment horizontal="center"/>
    </xf>
    <xf numFmtId="171" fontId="4" fillId="0" borderId="3" xfId="0" applyNumberFormat="1" applyFont="1" applyBorder="1" applyAlignment="1">
      <alignment horizontal="center"/>
    </xf>
    <xf numFmtId="164" fontId="4" fillId="0" borderId="3" xfId="0" applyNumberFormat="1" applyFont="1" applyBorder="1" applyAlignment="1">
      <alignment horizontal="center"/>
    </xf>
    <xf numFmtId="166" fontId="5" fillId="0" borderId="3" xfId="0" applyNumberFormat="1" applyFont="1" applyBorder="1" applyAlignment="1">
      <alignment horizontal="center"/>
    </xf>
    <xf numFmtId="164" fontId="16" fillId="0" borderId="3" xfId="2" applyNumberFormat="1" applyFont="1" applyFill="1" applyBorder="1" applyAlignment="1">
      <alignment horizontal="center"/>
    </xf>
    <xf numFmtId="167" fontId="4" fillId="0" borderId="8" xfId="4" applyNumberFormat="1" applyFont="1" applyFill="1" applyBorder="1" applyAlignment="1">
      <alignment horizontal="center"/>
    </xf>
    <xf numFmtId="164" fontId="4" fillId="8" borderId="3" xfId="0" applyNumberFormat="1" applyFont="1" applyFill="1" applyBorder="1" applyAlignment="1">
      <alignment horizontal="center"/>
    </xf>
    <xf numFmtId="166" fontId="5" fillId="8" borderId="3" xfId="0" applyNumberFormat="1" applyFont="1" applyFill="1" applyBorder="1" applyAlignment="1">
      <alignment horizontal="center"/>
    </xf>
    <xf numFmtId="164" fontId="16" fillId="8" borderId="3" xfId="2" applyNumberFormat="1" applyFont="1" applyFill="1" applyBorder="1" applyAlignment="1">
      <alignment horizontal="center"/>
    </xf>
    <xf numFmtId="167" fontId="17" fillId="8" borderId="3" xfId="2" applyNumberFormat="1" applyFont="1" applyFill="1" applyBorder="1" applyAlignment="1">
      <alignment horizontal="center"/>
    </xf>
    <xf numFmtId="167" fontId="4" fillId="8" borderId="8" xfId="4" applyNumberFormat="1" applyFont="1" applyFill="1" applyBorder="1" applyAlignment="1">
      <alignment horizontal="center"/>
    </xf>
    <xf numFmtId="0" fontId="19" fillId="6" borderId="9" xfId="0" applyFont="1" applyFill="1" applyBorder="1" applyAlignment="1">
      <alignment horizontal="center"/>
    </xf>
    <xf numFmtId="0" fontId="20" fillId="7" borderId="10" xfId="0" applyFont="1" applyFill="1" applyBorder="1" applyAlignment="1">
      <alignment horizontal="center"/>
    </xf>
    <xf numFmtId="167" fontId="4" fillId="0" borderId="0" xfId="2" applyNumberFormat="1" applyFont="1" applyFill="1" applyBorder="1" applyAlignment="1">
      <alignment horizontal="center"/>
    </xf>
    <xf numFmtId="167" fontId="4" fillId="0" borderId="3" xfId="0" applyNumberFormat="1" applyFont="1" applyBorder="1" applyAlignment="1">
      <alignment horizontal="center"/>
    </xf>
    <xf numFmtId="178" fontId="4" fillId="0" borderId="3" xfId="2" applyNumberFormat="1" applyFont="1" applyFill="1" applyBorder="1" applyAlignment="1">
      <alignment horizontal="center"/>
    </xf>
    <xf numFmtId="0" fontId="11" fillId="4" borderId="0" xfId="0" quotePrefix="1" applyFont="1" applyFill="1" applyAlignment="1">
      <alignment horizontal="center" vertical="center" wrapText="1"/>
    </xf>
    <xf numFmtId="0" fontId="11" fillId="4" borderId="0" xfId="0" applyFont="1" applyFill="1" applyAlignment="1">
      <alignment horizontal="center" vertical="center" wrapText="1"/>
    </xf>
    <xf numFmtId="0" fontId="12" fillId="0" borderId="3" xfId="0" quotePrefix="1" applyFont="1" applyBorder="1"/>
  </cellXfs>
  <cellStyles count="6">
    <cellStyle name="Normal" xfId="0" builtinId="0"/>
    <cellStyle name="Normal - Style1" xfId="5" xr:uid="{D76D7734-DA2E-43C8-80C4-BFB7EDB8FC40}"/>
    <cellStyle name="Normal 2" xfId="3" xr:uid="{36751FD9-1D22-4E51-91BE-15B29A3B1D71}"/>
    <cellStyle name="Porcentagem" xfId="2" builtinId="5"/>
    <cellStyle name="Porcentagem 10" xfId="4" xr:uid="{05914980-4C5D-4242-920D-A871B75C30C7}"/>
    <cellStyle name="Vírgula" xfId="1" builtinId="3"/>
  </cellStyles>
  <dxfs count="0"/>
  <tableStyles count="0" defaultTableStyle="TableStyleMedium2" defaultPivotStyle="PivotStyleLight16"/>
  <colors>
    <mruColors>
      <color rgb="FFE4002B"/>
      <color rgb="FF00484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Alea - Financeiro'!A1"/><Relationship Id="rId13" Type="http://schemas.openxmlformats.org/officeDocument/2006/relationships/hyperlink" Target="#'Consolidado - BP'!A1"/><Relationship Id="rId3" Type="http://schemas.openxmlformats.org/officeDocument/2006/relationships/hyperlink" Target="#'Tenda - Operacional'!A1"/><Relationship Id="rId7" Type="http://schemas.openxmlformats.org/officeDocument/2006/relationships/hyperlink" Target="#'Alea - Operacional'!A1"/><Relationship Id="rId12" Type="http://schemas.openxmlformats.org/officeDocument/2006/relationships/hyperlink" Target="#'Consolidado - DRE'!A1"/><Relationship Id="rId2" Type="http://schemas.openxmlformats.org/officeDocument/2006/relationships/image" Target="../media/image1.png"/><Relationship Id="rId1" Type="http://schemas.openxmlformats.org/officeDocument/2006/relationships/hyperlink" Target="https://ri.tenda.com/" TargetMode="External"/><Relationship Id="rId6" Type="http://schemas.openxmlformats.org/officeDocument/2006/relationships/image" Target="../media/image2.png"/><Relationship Id="rId11" Type="http://schemas.openxmlformats.org/officeDocument/2006/relationships/hyperlink" Target="#'CONSOLIDADO - FINANCEIRO'!A1"/><Relationship Id="rId5" Type="http://schemas.openxmlformats.org/officeDocument/2006/relationships/hyperlink" Target="#'Tenda - DRE'!A1"/><Relationship Id="rId10" Type="http://schemas.openxmlformats.org/officeDocument/2006/relationships/hyperlink" Target="#'CONSOLIDADO - OPERACIONAL'!A1"/><Relationship Id="rId4" Type="http://schemas.openxmlformats.org/officeDocument/2006/relationships/hyperlink" Target="#'Tenda - Tenda Financeiro'!A1"/><Relationship Id="rId9" Type="http://schemas.openxmlformats.org/officeDocument/2006/relationships/hyperlink" Target="#'Alea - DRE'!A1"/><Relationship Id="rId14" Type="http://schemas.openxmlformats.org/officeDocument/2006/relationships/hyperlink" Target="#'Alea - BP'!A1"/></Relationships>
</file>

<file path=xl/drawings/_rels/drawing2.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Menu!A1"/></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Menu!A1"/></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Menu!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Menu!A1"/></Relationships>
</file>

<file path=xl/drawings/_rels/drawing9.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387350</xdr:colOff>
      <xdr:row>5</xdr:row>
      <xdr:rowOff>57151</xdr:rowOff>
    </xdr:from>
    <xdr:to>
      <xdr:col>5</xdr:col>
      <xdr:colOff>190501</xdr:colOff>
      <xdr:row>17</xdr:row>
      <xdr:rowOff>10591</xdr:rowOff>
    </xdr:to>
    <xdr:grpSp>
      <xdr:nvGrpSpPr>
        <xdr:cNvPr id="2" name="Agrupar 1">
          <a:extLst>
            <a:ext uri="{FF2B5EF4-FFF2-40B4-BE49-F238E27FC236}">
              <a16:creationId xmlns:a16="http://schemas.microsoft.com/office/drawing/2014/main" id="{AB1DCA6D-4296-4C18-9D7B-6DFA5052BCCB}"/>
            </a:ext>
          </a:extLst>
        </xdr:cNvPr>
        <xdr:cNvGrpSpPr/>
      </xdr:nvGrpSpPr>
      <xdr:grpSpPr>
        <a:xfrm>
          <a:off x="387350" y="1009651"/>
          <a:ext cx="2851151" cy="2296590"/>
          <a:chOff x="806450" y="1330326"/>
          <a:chExt cx="3009901" cy="2238885"/>
        </a:xfrm>
      </xdr:grpSpPr>
      <xdr:pic>
        <xdr:nvPicPr>
          <xdr:cNvPr id="3" name="Imagem 2" descr="Uma imagem contendo placar, relógio, desenho&#10;&#10;Descrição gerada automaticamente">
            <a:hlinkClick xmlns:r="http://schemas.openxmlformats.org/officeDocument/2006/relationships" r:id="rId1"/>
            <a:extLst>
              <a:ext uri="{FF2B5EF4-FFF2-40B4-BE49-F238E27FC236}">
                <a16:creationId xmlns:a16="http://schemas.microsoft.com/office/drawing/2014/main" id="{A83D7AEE-EAE3-1AA3-A7C2-A990DEB6400F}"/>
              </a:ext>
            </a:extLst>
          </xdr:cNvPr>
          <xdr:cNvPicPr>
            <a:picLocks noChangeAspect="1"/>
          </xdr:cNvPicPr>
        </xdr:nvPicPr>
        <xdr:blipFill>
          <a:blip xmlns:r="http://schemas.openxmlformats.org/officeDocument/2006/relationships" r:embed="rId2"/>
          <a:stretch>
            <a:fillRect/>
          </a:stretch>
        </xdr:blipFill>
        <xdr:spPr>
          <a:xfrm>
            <a:off x="993775" y="1330326"/>
            <a:ext cx="2494913" cy="581025"/>
          </a:xfrm>
          <a:prstGeom prst="rect">
            <a:avLst/>
          </a:prstGeom>
        </xdr:spPr>
      </xdr:pic>
      <xdr:sp macro="" textlink="">
        <xdr:nvSpPr>
          <xdr:cNvPr id="4" name="Retângulo: Cantos Superiores, Um Arredondado e Um Recortado 3">
            <a:hlinkClick xmlns:r="http://schemas.openxmlformats.org/officeDocument/2006/relationships" r:id="rId3"/>
            <a:extLst>
              <a:ext uri="{FF2B5EF4-FFF2-40B4-BE49-F238E27FC236}">
                <a16:creationId xmlns:a16="http://schemas.microsoft.com/office/drawing/2014/main" id="{B10C8C14-C6D3-2292-A656-CD53668BE48A}"/>
              </a:ext>
            </a:extLst>
          </xdr:cNvPr>
          <xdr:cNvSpPr/>
        </xdr:nvSpPr>
        <xdr:spPr>
          <a:xfrm>
            <a:off x="806450" y="2447925"/>
            <a:ext cx="1482726" cy="512242"/>
          </a:xfrm>
          <a:prstGeom prst="snipRoundRect">
            <a:avLst/>
          </a:prstGeom>
          <a:solidFill>
            <a:srgbClr val="E4002B"/>
          </a:solidFill>
          <a:ln>
            <a:noFill/>
          </a:ln>
          <a:scene3d>
            <a:camera prst="orthographicFront"/>
            <a:lightRig rig="threePt" dir="t"/>
          </a:scene3d>
          <a:sp3d>
            <a:bevelT w="101600" prst="ribl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b="1">
                <a:latin typeface="Tenda" panose="02010503040201020203" pitchFamily="2" charset="0"/>
              </a:rPr>
              <a:t>DADOS</a:t>
            </a:r>
            <a:br>
              <a:rPr lang="pt-BR" sz="1100" b="1">
                <a:latin typeface="Tenda" panose="02010503040201020203" pitchFamily="2" charset="0"/>
              </a:rPr>
            </a:br>
            <a:r>
              <a:rPr lang="pt-BR" sz="1100" b="1">
                <a:latin typeface="Tenda" panose="02010503040201020203" pitchFamily="2" charset="0"/>
              </a:rPr>
              <a:t>OPERACIONAIS</a:t>
            </a:r>
          </a:p>
        </xdr:txBody>
      </xdr:sp>
      <xdr:sp macro="" textlink="">
        <xdr:nvSpPr>
          <xdr:cNvPr id="5" name="Retângulo: Cantos Superiores, Um Arredondado e Um Recortado 4">
            <a:hlinkClick xmlns:r="http://schemas.openxmlformats.org/officeDocument/2006/relationships" r:id="rId4"/>
            <a:extLst>
              <a:ext uri="{FF2B5EF4-FFF2-40B4-BE49-F238E27FC236}">
                <a16:creationId xmlns:a16="http://schemas.microsoft.com/office/drawing/2014/main" id="{8F984BD5-CC29-E5D9-BBD8-2EF1A5B14722}"/>
              </a:ext>
            </a:extLst>
          </xdr:cNvPr>
          <xdr:cNvSpPr/>
        </xdr:nvSpPr>
        <xdr:spPr>
          <a:xfrm>
            <a:off x="2333625" y="2439889"/>
            <a:ext cx="1482726" cy="519211"/>
          </a:xfrm>
          <a:prstGeom prst="snipRoundRect">
            <a:avLst/>
          </a:prstGeom>
          <a:solidFill>
            <a:srgbClr val="E4002B"/>
          </a:solidFill>
          <a:ln>
            <a:noFill/>
          </a:ln>
          <a:scene3d>
            <a:camera prst="orthographicFront"/>
            <a:lightRig rig="threePt" dir="t"/>
          </a:scene3d>
          <a:sp3d>
            <a:bevelT w="101600" prst="ribl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b="1">
                <a:latin typeface="Tenda" panose="02010503040201020203" pitchFamily="2" charset="0"/>
              </a:rPr>
              <a:t>DADOS</a:t>
            </a:r>
            <a:br>
              <a:rPr lang="pt-BR" sz="1100" b="1">
                <a:latin typeface="Tenda" panose="02010503040201020203" pitchFamily="2" charset="0"/>
              </a:rPr>
            </a:br>
            <a:r>
              <a:rPr lang="pt-BR" sz="1100" b="1">
                <a:latin typeface="Tenda" panose="02010503040201020203" pitchFamily="2" charset="0"/>
              </a:rPr>
              <a:t>FINANCEIROS</a:t>
            </a:r>
          </a:p>
        </xdr:txBody>
      </xdr:sp>
      <xdr:sp macro="" textlink="">
        <xdr:nvSpPr>
          <xdr:cNvPr id="6" name="Retângulo: Cantos Superiores, Um Arredondado e Um Recortado 5">
            <a:hlinkClick xmlns:r="http://schemas.openxmlformats.org/officeDocument/2006/relationships" r:id="rId5"/>
            <a:extLst>
              <a:ext uri="{FF2B5EF4-FFF2-40B4-BE49-F238E27FC236}">
                <a16:creationId xmlns:a16="http://schemas.microsoft.com/office/drawing/2014/main" id="{B12F53C1-34DA-A3AD-D224-6BFA504F4D0E}"/>
              </a:ext>
            </a:extLst>
          </xdr:cNvPr>
          <xdr:cNvSpPr/>
        </xdr:nvSpPr>
        <xdr:spPr>
          <a:xfrm>
            <a:off x="1667942" y="3056969"/>
            <a:ext cx="1453653" cy="512242"/>
          </a:xfrm>
          <a:prstGeom prst="snipRoundRect">
            <a:avLst/>
          </a:prstGeom>
          <a:solidFill>
            <a:srgbClr val="E4002B"/>
          </a:solidFill>
          <a:ln>
            <a:noFill/>
          </a:ln>
          <a:scene3d>
            <a:camera prst="orthographicFront"/>
            <a:lightRig rig="threePt" dir="t"/>
          </a:scene3d>
          <a:sp3d>
            <a:bevelT w="101600" prst="ribl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b="1">
                <a:latin typeface="Tenda" panose="02010503040201020203" pitchFamily="2" charset="0"/>
              </a:rPr>
              <a:t>DEMONSTRAÇÃO</a:t>
            </a:r>
            <a:r>
              <a:rPr lang="pt-BR" sz="1100" b="1" baseline="0">
                <a:latin typeface="Tenda" panose="02010503040201020203" pitchFamily="2" charset="0"/>
              </a:rPr>
              <a:t> DE RESULTADO</a:t>
            </a:r>
            <a:endParaRPr lang="pt-BR" sz="1100" b="1">
              <a:latin typeface="Tenda" panose="02010503040201020203" pitchFamily="2" charset="0"/>
            </a:endParaRPr>
          </a:p>
        </xdr:txBody>
      </xdr:sp>
    </xdr:grpSp>
    <xdr:clientData/>
  </xdr:twoCellAnchor>
  <xdr:twoCellAnchor>
    <xdr:from>
      <xdr:col>6</xdr:col>
      <xdr:colOff>393700</xdr:colOff>
      <xdr:row>5</xdr:row>
      <xdr:rowOff>57151</xdr:rowOff>
    </xdr:from>
    <xdr:to>
      <xdr:col>11</xdr:col>
      <xdr:colOff>196851</xdr:colOff>
      <xdr:row>17</xdr:row>
      <xdr:rowOff>7417</xdr:rowOff>
    </xdr:to>
    <xdr:grpSp>
      <xdr:nvGrpSpPr>
        <xdr:cNvPr id="7" name="Agrupar 6">
          <a:extLst>
            <a:ext uri="{FF2B5EF4-FFF2-40B4-BE49-F238E27FC236}">
              <a16:creationId xmlns:a16="http://schemas.microsoft.com/office/drawing/2014/main" id="{12161ACB-8D2B-46CE-9C46-59545F34336B}"/>
            </a:ext>
          </a:extLst>
        </xdr:cNvPr>
        <xdr:cNvGrpSpPr/>
      </xdr:nvGrpSpPr>
      <xdr:grpSpPr>
        <a:xfrm>
          <a:off x="4051300" y="1009651"/>
          <a:ext cx="2851151" cy="2293416"/>
          <a:chOff x="6578600" y="1193801"/>
          <a:chExt cx="3009901" cy="2230515"/>
        </a:xfrm>
      </xdr:grpSpPr>
      <xdr:pic>
        <xdr:nvPicPr>
          <xdr:cNvPr id="8" name="Imagem 7">
            <a:extLst>
              <a:ext uri="{FF2B5EF4-FFF2-40B4-BE49-F238E27FC236}">
                <a16:creationId xmlns:a16="http://schemas.microsoft.com/office/drawing/2014/main" id="{41877C53-6D06-8A4A-C003-355769BF8C63}"/>
              </a:ext>
            </a:extLst>
          </xdr:cNvPr>
          <xdr:cNvPicPr>
            <a:picLocks noChangeAspect="1"/>
          </xdr:cNvPicPr>
        </xdr:nvPicPr>
        <xdr:blipFill>
          <a:blip xmlns:r="http://schemas.openxmlformats.org/officeDocument/2006/relationships" r:embed="rId6"/>
          <a:stretch>
            <a:fillRect/>
          </a:stretch>
        </xdr:blipFill>
        <xdr:spPr>
          <a:xfrm>
            <a:off x="7200901" y="1193801"/>
            <a:ext cx="1627188" cy="781050"/>
          </a:xfrm>
          <a:prstGeom prst="rect">
            <a:avLst/>
          </a:prstGeom>
        </xdr:spPr>
      </xdr:pic>
      <xdr:sp macro="" textlink="">
        <xdr:nvSpPr>
          <xdr:cNvPr id="9" name="Retângulo: Cantos Superiores, Um Arredondado e Um Recortado 8">
            <a:hlinkClick xmlns:r="http://schemas.openxmlformats.org/officeDocument/2006/relationships" r:id="rId7"/>
            <a:extLst>
              <a:ext uri="{FF2B5EF4-FFF2-40B4-BE49-F238E27FC236}">
                <a16:creationId xmlns:a16="http://schemas.microsoft.com/office/drawing/2014/main" id="{AAE1ECE3-46DC-2035-A9A9-CD41798C24F4}"/>
              </a:ext>
            </a:extLst>
          </xdr:cNvPr>
          <xdr:cNvSpPr/>
        </xdr:nvSpPr>
        <xdr:spPr>
          <a:xfrm>
            <a:off x="6578600" y="2330450"/>
            <a:ext cx="1482726" cy="515417"/>
          </a:xfrm>
          <a:prstGeom prst="snipRoundRect">
            <a:avLst/>
          </a:prstGeom>
          <a:solidFill>
            <a:srgbClr val="00484B"/>
          </a:solidFill>
          <a:ln>
            <a:noFill/>
          </a:ln>
          <a:scene3d>
            <a:camera prst="orthographicFront"/>
            <a:lightRig rig="threePt" dir="t"/>
          </a:scene3d>
          <a:sp3d>
            <a:bevelT w="101600" prst="ribl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b="1">
                <a:latin typeface="Tenda" panose="02010503040201020203" pitchFamily="2" charset="0"/>
              </a:rPr>
              <a:t>DADOS</a:t>
            </a:r>
            <a:br>
              <a:rPr lang="pt-BR" sz="1100" b="1">
                <a:latin typeface="Tenda" panose="02010503040201020203" pitchFamily="2" charset="0"/>
              </a:rPr>
            </a:br>
            <a:r>
              <a:rPr lang="pt-BR" sz="1100" b="1">
                <a:latin typeface="Tenda" panose="02010503040201020203" pitchFamily="2" charset="0"/>
              </a:rPr>
              <a:t>OPERACIONAIS</a:t>
            </a:r>
          </a:p>
        </xdr:txBody>
      </xdr:sp>
      <xdr:sp macro="" textlink="">
        <xdr:nvSpPr>
          <xdr:cNvPr id="10" name="Retângulo: Cantos Superiores, Um Arredondado e Um Recortado 9">
            <a:hlinkClick xmlns:r="http://schemas.openxmlformats.org/officeDocument/2006/relationships" r:id="rId8"/>
            <a:extLst>
              <a:ext uri="{FF2B5EF4-FFF2-40B4-BE49-F238E27FC236}">
                <a16:creationId xmlns:a16="http://schemas.microsoft.com/office/drawing/2014/main" id="{569FD3F0-1F21-ABBF-85FA-0288748A0A08}"/>
              </a:ext>
            </a:extLst>
          </xdr:cNvPr>
          <xdr:cNvSpPr/>
        </xdr:nvSpPr>
        <xdr:spPr>
          <a:xfrm>
            <a:off x="8105775" y="2322371"/>
            <a:ext cx="1482726" cy="522430"/>
          </a:xfrm>
          <a:prstGeom prst="snipRoundRect">
            <a:avLst/>
          </a:prstGeom>
          <a:solidFill>
            <a:srgbClr val="00484B"/>
          </a:solidFill>
          <a:ln>
            <a:noFill/>
          </a:ln>
          <a:scene3d>
            <a:camera prst="orthographicFront"/>
            <a:lightRig rig="threePt" dir="t"/>
          </a:scene3d>
          <a:sp3d>
            <a:bevelT w="101600" prst="ribl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b="1">
                <a:latin typeface="Tenda" panose="02010503040201020203" pitchFamily="2" charset="0"/>
              </a:rPr>
              <a:t>DADOS</a:t>
            </a:r>
            <a:br>
              <a:rPr lang="pt-BR" sz="1100" b="1">
                <a:latin typeface="Tenda" panose="02010503040201020203" pitchFamily="2" charset="0"/>
              </a:rPr>
            </a:br>
            <a:r>
              <a:rPr lang="pt-BR" sz="1100" b="1">
                <a:latin typeface="Tenda" panose="02010503040201020203" pitchFamily="2" charset="0"/>
              </a:rPr>
              <a:t>FINANCEIROS</a:t>
            </a:r>
          </a:p>
        </xdr:txBody>
      </xdr:sp>
      <xdr:sp macro="" textlink="">
        <xdr:nvSpPr>
          <xdr:cNvPr id="11" name="Retângulo: Cantos Superiores, Um Arredondado e Um Recortado 10">
            <a:hlinkClick xmlns:r="http://schemas.openxmlformats.org/officeDocument/2006/relationships" r:id="rId9"/>
            <a:extLst>
              <a:ext uri="{FF2B5EF4-FFF2-40B4-BE49-F238E27FC236}">
                <a16:creationId xmlns:a16="http://schemas.microsoft.com/office/drawing/2014/main" id="{CA128B1E-FD5F-A531-7421-FED56F18EBA0}"/>
              </a:ext>
            </a:extLst>
          </xdr:cNvPr>
          <xdr:cNvSpPr/>
        </xdr:nvSpPr>
        <xdr:spPr>
          <a:xfrm>
            <a:off x="8104806" y="2908899"/>
            <a:ext cx="1453653" cy="515417"/>
          </a:xfrm>
          <a:prstGeom prst="snipRoundRect">
            <a:avLst/>
          </a:prstGeom>
          <a:solidFill>
            <a:srgbClr val="00484B"/>
          </a:solidFill>
          <a:ln>
            <a:noFill/>
          </a:ln>
          <a:scene3d>
            <a:camera prst="orthographicFront"/>
            <a:lightRig rig="threePt" dir="t"/>
          </a:scene3d>
          <a:sp3d>
            <a:bevelT w="101600" prst="ribl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b="1">
                <a:latin typeface="Tenda" panose="02010503040201020203" pitchFamily="2" charset="0"/>
              </a:rPr>
              <a:t>DEMONSTRAÇÃO</a:t>
            </a:r>
            <a:r>
              <a:rPr lang="pt-BR" sz="1100" b="1" baseline="0">
                <a:latin typeface="Tenda" panose="02010503040201020203" pitchFamily="2" charset="0"/>
              </a:rPr>
              <a:t> DE RESULTADO</a:t>
            </a:r>
            <a:endParaRPr lang="pt-BR" sz="1100" b="1">
              <a:latin typeface="Tenda" panose="02010503040201020203" pitchFamily="2" charset="0"/>
            </a:endParaRPr>
          </a:p>
        </xdr:txBody>
      </xdr:sp>
    </xdr:grpSp>
    <xdr:clientData/>
  </xdr:twoCellAnchor>
  <xdr:twoCellAnchor>
    <xdr:from>
      <xdr:col>12</xdr:col>
      <xdr:colOff>279400</xdr:colOff>
      <xdr:row>5</xdr:row>
      <xdr:rowOff>67760</xdr:rowOff>
    </xdr:from>
    <xdr:to>
      <xdr:col>17</xdr:col>
      <xdr:colOff>221754</xdr:colOff>
      <xdr:row>17</xdr:row>
      <xdr:rowOff>13565</xdr:rowOff>
    </xdr:to>
    <xdr:grpSp>
      <xdr:nvGrpSpPr>
        <xdr:cNvPr id="13" name="Agrupar 12">
          <a:extLst>
            <a:ext uri="{FF2B5EF4-FFF2-40B4-BE49-F238E27FC236}">
              <a16:creationId xmlns:a16="http://schemas.microsoft.com/office/drawing/2014/main" id="{9531B797-ECA8-4C1A-A523-5BCF95E8A733}"/>
            </a:ext>
          </a:extLst>
        </xdr:cNvPr>
        <xdr:cNvGrpSpPr/>
      </xdr:nvGrpSpPr>
      <xdr:grpSpPr>
        <a:xfrm>
          <a:off x="7594600" y="1020260"/>
          <a:ext cx="2990354" cy="2288955"/>
          <a:chOff x="7975600" y="804360"/>
          <a:chExt cx="3149104" cy="2225455"/>
        </a:xfrm>
      </xdr:grpSpPr>
      <xdr:grpSp>
        <xdr:nvGrpSpPr>
          <xdr:cNvPr id="14" name="Agrupar 13">
            <a:extLst>
              <a:ext uri="{FF2B5EF4-FFF2-40B4-BE49-F238E27FC236}">
                <a16:creationId xmlns:a16="http://schemas.microsoft.com/office/drawing/2014/main" id="{143CB2F3-A3E2-C2DA-72CF-B9DE3ED63733}"/>
              </a:ext>
            </a:extLst>
          </xdr:cNvPr>
          <xdr:cNvGrpSpPr/>
        </xdr:nvGrpSpPr>
        <xdr:grpSpPr>
          <a:xfrm>
            <a:off x="7975600" y="1905001"/>
            <a:ext cx="3149104" cy="1124814"/>
            <a:chOff x="8521700" y="2278786"/>
            <a:chExt cx="3149104" cy="1124814"/>
          </a:xfrm>
        </xdr:grpSpPr>
        <xdr:sp macro="" textlink="">
          <xdr:nvSpPr>
            <xdr:cNvPr id="16" name="Retângulo: Cantos Superiores, Um Arredondado e Um Recortado 15">
              <a:hlinkClick xmlns:r="http://schemas.openxmlformats.org/officeDocument/2006/relationships" r:id="rId10"/>
              <a:extLst>
                <a:ext uri="{FF2B5EF4-FFF2-40B4-BE49-F238E27FC236}">
                  <a16:creationId xmlns:a16="http://schemas.microsoft.com/office/drawing/2014/main" id="{AC4420BB-688B-7D79-5288-80BAE4833798}"/>
                </a:ext>
              </a:extLst>
            </xdr:cNvPr>
            <xdr:cNvSpPr/>
          </xdr:nvSpPr>
          <xdr:spPr>
            <a:xfrm>
              <a:off x="8524875" y="2279650"/>
              <a:ext cx="1562101" cy="520829"/>
            </a:xfrm>
            <a:prstGeom prst="snipRoundRect">
              <a:avLst/>
            </a:prstGeom>
            <a:solidFill>
              <a:schemeClr val="bg1">
                <a:lumMod val="65000"/>
              </a:schemeClr>
            </a:solidFill>
            <a:ln>
              <a:noFill/>
            </a:ln>
            <a:scene3d>
              <a:camera prst="orthographicFront"/>
              <a:lightRig rig="threePt" dir="t"/>
            </a:scene3d>
            <a:sp3d>
              <a:bevelT w="101600" prst="ribl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b="1">
                  <a:latin typeface="Tenda" panose="02010503040201020203" pitchFamily="2" charset="0"/>
                </a:rPr>
                <a:t>DADOS</a:t>
              </a:r>
              <a:br>
                <a:rPr lang="pt-BR" sz="1100" b="1">
                  <a:latin typeface="Tenda" panose="02010503040201020203" pitchFamily="2" charset="0"/>
                </a:rPr>
              </a:br>
              <a:r>
                <a:rPr lang="pt-BR" sz="1100" b="1">
                  <a:latin typeface="Tenda" panose="02010503040201020203" pitchFamily="2" charset="0"/>
                </a:rPr>
                <a:t>OPERACIONAIS</a:t>
              </a:r>
            </a:p>
          </xdr:txBody>
        </xdr:sp>
        <xdr:sp macro="" textlink="">
          <xdr:nvSpPr>
            <xdr:cNvPr id="17" name="Retângulo: Cantos Superiores, Um Arredondado e Um Recortado 16">
              <a:hlinkClick xmlns:r="http://schemas.openxmlformats.org/officeDocument/2006/relationships" r:id="rId11"/>
              <a:extLst>
                <a:ext uri="{FF2B5EF4-FFF2-40B4-BE49-F238E27FC236}">
                  <a16:creationId xmlns:a16="http://schemas.microsoft.com/office/drawing/2014/main" id="{6AA36620-8AC6-9B2E-A85A-0ED07D34340C}"/>
                </a:ext>
              </a:extLst>
            </xdr:cNvPr>
            <xdr:cNvSpPr/>
          </xdr:nvSpPr>
          <xdr:spPr>
            <a:xfrm>
              <a:off x="10134601" y="2278786"/>
              <a:ext cx="1530350" cy="527914"/>
            </a:xfrm>
            <a:prstGeom prst="snipRoundRect">
              <a:avLst/>
            </a:prstGeom>
            <a:solidFill>
              <a:schemeClr val="bg1">
                <a:lumMod val="65000"/>
              </a:schemeClr>
            </a:solidFill>
            <a:ln>
              <a:noFill/>
            </a:ln>
            <a:scene3d>
              <a:camera prst="orthographicFront"/>
              <a:lightRig rig="threePt" dir="t"/>
            </a:scene3d>
            <a:sp3d>
              <a:bevelT w="101600" prst="ribl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b="1">
                  <a:latin typeface="Tenda" panose="02010503040201020203" pitchFamily="2" charset="0"/>
                </a:rPr>
                <a:t>DADOS</a:t>
              </a:r>
              <a:br>
                <a:rPr lang="pt-BR" sz="1100" b="1">
                  <a:latin typeface="Tenda" panose="02010503040201020203" pitchFamily="2" charset="0"/>
                </a:rPr>
              </a:br>
              <a:r>
                <a:rPr lang="pt-BR" sz="1100" b="1">
                  <a:latin typeface="Tenda" panose="02010503040201020203" pitchFamily="2" charset="0"/>
                </a:rPr>
                <a:t>FINANCEIROS</a:t>
              </a:r>
            </a:p>
          </xdr:txBody>
        </xdr:sp>
        <xdr:sp macro="" textlink="">
          <xdr:nvSpPr>
            <xdr:cNvPr id="18" name="Retângulo: Cantos Superiores, Um Arredondado e Um Recortado 17">
              <a:hlinkClick xmlns:r="http://schemas.openxmlformats.org/officeDocument/2006/relationships" r:id="rId12"/>
              <a:extLst>
                <a:ext uri="{FF2B5EF4-FFF2-40B4-BE49-F238E27FC236}">
                  <a16:creationId xmlns:a16="http://schemas.microsoft.com/office/drawing/2014/main" id="{76551A06-B6D5-2ADD-C398-58A9394E398A}"/>
                </a:ext>
              </a:extLst>
            </xdr:cNvPr>
            <xdr:cNvSpPr/>
          </xdr:nvSpPr>
          <xdr:spPr>
            <a:xfrm>
              <a:off x="10139332" y="2876550"/>
              <a:ext cx="1531472" cy="520829"/>
            </a:xfrm>
            <a:prstGeom prst="snipRoundRect">
              <a:avLst/>
            </a:prstGeom>
            <a:solidFill>
              <a:schemeClr val="bg1">
                <a:lumMod val="65000"/>
              </a:schemeClr>
            </a:solidFill>
            <a:ln>
              <a:noFill/>
            </a:ln>
            <a:scene3d>
              <a:camera prst="orthographicFront"/>
              <a:lightRig rig="threePt" dir="t"/>
            </a:scene3d>
            <a:sp3d>
              <a:bevelT w="101600" prst="ribl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b="1">
                  <a:latin typeface="Tenda" panose="02010503040201020203" pitchFamily="2" charset="0"/>
                </a:rPr>
                <a:t>DEMONSTRAÇÃO</a:t>
              </a:r>
              <a:r>
                <a:rPr lang="pt-BR" sz="1100" b="1" baseline="0">
                  <a:latin typeface="Tenda" panose="02010503040201020203" pitchFamily="2" charset="0"/>
                </a:rPr>
                <a:t> DE RESULTADO</a:t>
              </a:r>
              <a:endParaRPr lang="pt-BR" sz="1100" b="1">
                <a:latin typeface="Tenda" panose="02010503040201020203" pitchFamily="2" charset="0"/>
              </a:endParaRPr>
            </a:p>
          </xdr:txBody>
        </xdr:sp>
        <xdr:sp macro="" textlink="">
          <xdr:nvSpPr>
            <xdr:cNvPr id="19" name="Retângulo: Cantos Superiores, Um Arredondado e Um Recortado 18">
              <a:hlinkClick xmlns:r="http://schemas.openxmlformats.org/officeDocument/2006/relationships" r:id="rId13"/>
              <a:extLst>
                <a:ext uri="{FF2B5EF4-FFF2-40B4-BE49-F238E27FC236}">
                  <a16:creationId xmlns:a16="http://schemas.microsoft.com/office/drawing/2014/main" id="{0C14CFC1-0DC9-AFA8-C541-DB75D6B4C141}"/>
                </a:ext>
              </a:extLst>
            </xdr:cNvPr>
            <xdr:cNvSpPr/>
          </xdr:nvSpPr>
          <xdr:spPr>
            <a:xfrm>
              <a:off x="8521700" y="2875686"/>
              <a:ext cx="1562101" cy="527914"/>
            </a:xfrm>
            <a:prstGeom prst="snipRoundRect">
              <a:avLst/>
            </a:prstGeom>
            <a:solidFill>
              <a:schemeClr val="bg1">
                <a:lumMod val="65000"/>
              </a:schemeClr>
            </a:solidFill>
            <a:ln>
              <a:noFill/>
            </a:ln>
            <a:scene3d>
              <a:camera prst="orthographicFront"/>
              <a:lightRig rig="threePt" dir="t"/>
            </a:scene3d>
            <a:sp3d>
              <a:bevelT w="101600" prst="ribl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b="1">
                  <a:latin typeface="Tenda" panose="02010503040201020203" pitchFamily="2" charset="0"/>
                </a:rPr>
                <a:t>BALANÇO</a:t>
              </a:r>
              <a:br>
                <a:rPr lang="pt-BR" sz="1100" b="1" baseline="0">
                  <a:latin typeface="Tenda" panose="02010503040201020203" pitchFamily="2" charset="0"/>
                </a:rPr>
              </a:br>
              <a:r>
                <a:rPr lang="pt-BR" sz="1100" b="1" baseline="0">
                  <a:latin typeface="Tenda" panose="02010503040201020203" pitchFamily="2" charset="0"/>
                </a:rPr>
                <a:t>PATRIMONIAL</a:t>
              </a:r>
              <a:endParaRPr lang="pt-BR" sz="1100" b="1">
                <a:latin typeface="Tenda" panose="02010503040201020203" pitchFamily="2" charset="0"/>
              </a:endParaRPr>
            </a:p>
          </xdr:txBody>
        </xdr:sp>
      </xdr:grpSp>
      <xdr:sp macro="" textlink="">
        <xdr:nvSpPr>
          <xdr:cNvPr id="15" name="Retângulo 14">
            <a:extLst>
              <a:ext uri="{FF2B5EF4-FFF2-40B4-BE49-F238E27FC236}">
                <a16:creationId xmlns:a16="http://schemas.microsoft.com/office/drawing/2014/main" id="{D41598A5-18F1-891C-3876-5CF06FD49D26}"/>
              </a:ext>
            </a:extLst>
          </xdr:cNvPr>
          <xdr:cNvSpPr/>
        </xdr:nvSpPr>
        <xdr:spPr>
          <a:xfrm>
            <a:off x="8096057" y="804360"/>
            <a:ext cx="2889637" cy="718466"/>
          </a:xfrm>
          <a:prstGeom prst="rect">
            <a:avLst/>
          </a:prstGeom>
          <a:noFill/>
        </xdr:spPr>
        <xdr:txBody>
          <a:bodyPr wrap="none" lIns="91440" tIns="45720" rIns="91440" bIns="45720">
            <a:spAutoFit/>
          </a:bodyPr>
          <a:lstStyle/>
          <a:p>
            <a:pPr algn="ctr"/>
            <a:r>
              <a:rPr lang="pt-BR" sz="4000" b="1" cap="none" spc="50">
                <a:ln w="0"/>
                <a:solidFill>
                  <a:schemeClr val="tx1">
                    <a:lumMod val="50000"/>
                    <a:lumOff val="50000"/>
                  </a:schemeClr>
                </a:solidFill>
                <a:effectLst>
                  <a:innerShdw blurRad="63500" dist="50800" dir="13500000">
                    <a:srgbClr val="000000">
                      <a:alpha val="50000"/>
                    </a:srgbClr>
                  </a:innerShdw>
                </a:effectLst>
              </a:rPr>
              <a:t>Consolidado</a:t>
            </a:r>
          </a:p>
        </xdr:txBody>
      </xdr:sp>
    </xdr:grpSp>
    <xdr:clientData/>
  </xdr:twoCellAnchor>
  <xdr:twoCellAnchor>
    <xdr:from>
      <xdr:col>6</xdr:col>
      <xdr:colOff>403225</xdr:colOff>
      <xdr:row>14</xdr:row>
      <xdr:rowOff>38101</xdr:rowOff>
    </xdr:from>
    <xdr:to>
      <xdr:col>8</xdr:col>
      <xdr:colOff>561009</xdr:colOff>
      <xdr:row>16</xdr:row>
      <xdr:rowOff>189254</xdr:rowOff>
    </xdr:to>
    <xdr:sp macro="" textlink="">
      <xdr:nvSpPr>
        <xdr:cNvPr id="20" name="Retângulo: Cantos Superiores, Um Arredondado e Um Recortado 19">
          <a:hlinkClick xmlns:r="http://schemas.openxmlformats.org/officeDocument/2006/relationships" r:id="rId14"/>
          <a:extLst>
            <a:ext uri="{FF2B5EF4-FFF2-40B4-BE49-F238E27FC236}">
              <a16:creationId xmlns:a16="http://schemas.microsoft.com/office/drawing/2014/main" id="{F8B74B0A-66BC-46D0-B61D-4ABDC25D9AC8}"/>
            </a:ext>
          </a:extLst>
        </xdr:cNvPr>
        <xdr:cNvSpPr/>
      </xdr:nvSpPr>
      <xdr:spPr>
        <a:xfrm>
          <a:off x="4060825" y="2771776"/>
          <a:ext cx="1376984" cy="532153"/>
        </a:xfrm>
        <a:prstGeom prst="snipRoundRect">
          <a:avLst/>
        </a:prstGeom>
        <a:solidFill>
          <a:srgbClr val="00484B"/>
        </a:solidFill>
        <a:ln>
          <a:noFill/>
        </a:ln>
        <a:scene3d>
          <a:camera prst="orthographicFront"/>
          <a:lightRig rig="threePt" dir="t"/>
        </a:scene3d>
        <a:sp3d>
          <a:bevelT w="101600" prst="ribl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b="1">
              <a:latin typeface="Tenda" panose="02010503040201020203" pitchFamily="2" charset="0"/>
            </a:rPr>
            <a:t>BALANÇO</a:t>
          </a:r>
          <a:r>
            <a:rPr lang="pt-BR" sz="1100" b="1" baseline="0">
              <a:latin typeface="Tenda" panose="02010503040201020203" pitchFamily="2" charset="0"/>
            </a:rPr>
            <a:t> PATRIMONIAL</a:t>
          </a:r>
          <a:endParaRPr lang="pt-BR" sz="1100" b="1">
            <a:latin typeface="Tenda" panose="02010503040201020203" pitchFamily="2"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125931</xdr:colOff>
      <xdr:row>1</xdr:row>
      <xdr:rowOff>44122</xdr:rowOff>
    </xdr:from>
    <xdr:to>
      <xdr:col>0</xdr:col>
      <xdr:colOff>1816753</xdr:colOff>
      <xdr:row>3</xdr:row>
      <xdr:rowOff>42397</xdr:rowOff>
    </xdr:to>
    <xdr:pic>
      <xdr:nvPicPr>
        <xdr:cNvPr id="2" name="Imagem 1" descr="Uma imagem contendo placar, relógio, desenho&#10;&#10;Descrição gerada automaticamente">
          <a:extLst>
            <a:ext uri="{FF2B5EF4-FFF2-40B4-BE49-F238E27FC236}">
              <a16:creationId xmlns:a16="http://schemas.microsoft.com/office/drawing/2014/main" id="{1D74C64D-BD97-419A-9756-99E41C01576E}"/>
            </a:ext>
          </a:extLst>
        </xdr:cNvPr>
        <xdr:cNvPicPr>
          <a:picLocks noChangeAspect="1"/>
        </xdr:cNvPicPr>
      </xdr:nvPicPr>
      <xdr:blipFill>
        <a:blip xmlns:r="http://schemas.openxmlformats.org/officeDocument/2006/relationships" r:embed="rId1"/>
        <a:stretch>
          <a:fillRect/>
        </a:stretch>
      </xdr:blipFill>
      <xdr:spPr>
        <a:xfrm>
          <a:off x="125931" y="202872"/>
          <a:ext cx="1690822" cy="417375"/>
        </a:xfrm>
        <a:prstGeom prst="rect">
          <a:avLst/>
        </a:prstGeom>
      </xdr:spPr>
    </xdr:pic>
    <xdr:clientData/>
  </xdr:twoCellAnchor>
  <xdr:twoCellAnchor>
    <xdr:from>
      <xdr:col>0</xdr:col>
      <xdr:colOff>2369347</xdr:colOff>
      <xdr:row>2</xdr:row>
      <xdr:rowOff>23813</xdr:rowOff>
    </xdr:from>
    <xdr:to>
      <xdr:col>0</xdr:col>
      <xdr:colOff>3167063</xdr:colOff>
      <xdr:row>4</xdr:row>
      <xdr:rowOff>35720</xdr:rowOff>
    </xdr:to>
    <xdr:sp macro="" textlink="">
      <xdr:nvSpPr>
        <xdr:cNvPr id="3" name="Retângulo: Cantos Arredondados 2">
          <a:hlinkClick xmlns:r="http://schemas.openxmlformats.org/officeDocument/2006/relationships" r:id="rId2"/>
          <a:extLst>
            <a:ext uri="{FF2B5EF4-FFF2-40B4-BE49-F238E27FC236}">
              <a16:creationId xmlns:a16="http://schemas.microsoft.com/office/drawing/2014/main" id="{357B64C6-CF30-4DBE-BE70-DC457C5191B4}"/>
            </a:ext>
          </a:extLst>
        </xdr:cNvPr>
        <xdr:cNvSpPr/>
      </xdr:nvSpPr>
      <xdr:spPr>
        <a:xfrm>
          <a:off x="2369347" y="341313"/>
          <a:ext cx="797716" cy="215107"/>
        </a:xfrm>
        <a:prstGeom prst="roundRect">
          <a:avLst/>
        </a:prstGeom>
        <a:solidFill>
          <a:srgbClr val="E4002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latin typeface="Tenda" panose="02010503040201020203" pitchFamily="2" charset="0"/>
            </a:rPr>
            <a:t>MENU</a:t>
          </a: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0</xdr:col>
      <xdr:colOff>125931</xdr:colOff>
      <xdr:row>1</xdr:row>
      <xdr:rowOff>44122</xdr:rowOff>
    </xdr:from>
    <xdr:ext cx="1690822" cy="428487"/>
    <xdr:pic>
      <xdr:nvPicPr>
        <xdr:cNvPr id="4" name="Imagem 3" descr="Uma imagem contendo placar, relógio, desenho&#10;&#10;Descrição gerada automaticamente">
          <a:extLst>
            <a:ext uri="{FF2B5EF4-FFF2-40B4-BE49-F238E27FC236}">
              <a16:creationId xmlns:a16="http://schemas.microsoft.com/office/drawing/2014/main" id="{FFE39935-D7D8-4805-B360-56EB3B4F7B66}"/>
            </a:ext>
          </a:extLst>
        </xdr:cNvPr>
        <xdr:cNvPicPr>
          <a:picLocks noChangeAspect="1"/>
        </xdr:cNvPicPr>
      </xdr:nvPicPr>
      <xdr:blipFill>
        <a:blip xmlns:r="http://schemas.openxmlformats.org/officeDocument/2006/relationships" r:embed="rId1"/>
        <a:stretch>
          <a:fillRect/>
        </a:stretch>
      </xdr:blipFill>
      <xdr:spPr>
        <a:xfrm>
          <a:off x="125931" y="202872"/>
          <a:ext cx="1690822" cy="428487"/>
        </a:xfrm>
        <a:prstGeom prst="rect">
          <a:avLst/>
        </a:prstGeom>
      </xdr:spPr>
    </xdr:pic>
    <xdr:clientData/>
  </xdr:oneCellAnchor>
  <xdr:twoCellAnchor>
    <xdr:from>
      <xdr:col>0</xdr:col>
      <xdr:colOff>2369347</xdr:colOff>
      <xdr:row>2</xdr:row>
      <xdr:rowOff>23813</xdr:rowOff>
    </xdr:from>
    <xdr:to>
      <xdr:col>0</xdr:col>
      <xdr:colOff>3167063</xdr:colOff>
      <xdr:row>4</xdr:row>
      <xdr:rowOff>35720</xdr:rowOff>
    </xdr:to>
    <xdr:sp macro="" textlink="">
      <xdr:nvSpPr>
        <xdr:cNvPr id="5" name="Retângulo: Cantos Arredondados 4">
          <a:hlinkClick xmlns:r="http://schemas.openxmlformats.org/officeDocument/2006/relationships" r:id="rId2"/>
          <a:extLst>
            <a:ext uri="{FF2B5EF4-FFF2-40B4-BE49-F238E27FC236}">
              <a16:creationId xmlns:a16="http://schemas.microsoft.com/office/drawing/2014/main" id="{1238DE4A-89F0-4146-81D8-91BC2727989C}"/>
            </a:ext>
          </a:extLst>
        </xdr:cNvPr>
        <xdr:cNvSpPr/>
      </xdr:nvSpPr>
      <xdr:spPr>
        <a:xfrm>
          <a:off x="2369347" y="341313"/>
          <a:ext cx="797716" cy="215107"/>
        </a:xfrm>
        <a:prstGeom prst="roundRect">
          <a:avLst/>
        </a:prstGeom>
        <a:solidFill>
          <a:srgbClr val="E4002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latin typeface="Tenda" panose="02010503040201020203" pitchFamily="2" charset="0"/>
            </a:rPr>
            <a:t>MENU</a:t>
          </a: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0</xdr:col>
      <xdr:colOff>125931</xdr:colOff>
      <xdr:row>1</xdr:row>
      <xdr:rowOff>44122</xdr:rowOff>
    </xdr:from>
    <xdr:ext cx="1690822" cy="428487"/>
    <xdr:pic>
      <xdr:nvPicPr>
        <xdr:cNvPr id="4" name="Imagem 3" descr="Uma imagem contendo placar, relógio, desenho&#10;&#10;Descrição gerada automaticamente">
          <a:extLst>
            <a:ext uri="{FF2B5EF4-FFF2-40B4-BE49-F238E27FC236}">
              <a16:creationId xmlns:a16="http://schemas.microsoft.com/office/drawing/2014/main" id="{F43BF8FD-B9D1-490D-B032-D4BD3A1D4007}"/>
            </a:ext>
          </a:extLst>
        </xdr:cNvPr>
        <xdr:cNvPicPr>
          <a:picLocks noChangeAspect="1"/>
        </xdr:cNvPicPr>
      </xdr:nvPicPr>
      <xdr:blipFill>
        <a:blip xmlns:r="http://schemas.openxmlformats.org/officeDocument/2006/relationships" r:embed="rId1"/>
        <a:stretch>
          <a:fillRect/>
        </a:stretch>
      </xdr:blipFill>
      <xdr:spPr>
        <a:xfrm>
          <a:off x="125931" y="202872"/>
          <a:ext cx="1690822" cy="428487"/>
        </a:xfrm>
        <a:prstGeom prst="rect">
          <a:avLst/>
        </a:prstGeom>
      </xdr:spPr>
    </xdr:pic>
    <xdr:clientData/>
  </xdr:oneCellAnchor>
  <xdr:twoCellAnchor>
    <xdr:from>
      <xdr:col>0</xdr:col>
      <xdr:colOff>2369347</xdr:colOff>
      <xdr:row>2</xdr:row>
      <xdr:rowOff>23813</xdr:rowOff>
    </xdr:from>
    <xdr:to>
      <xdr:col>0</xdr:col>
      <xdr:colOff>3167063</xdr:colOff>
      <xdr:row>4</xdr:row>
      <xdr:rowOff>35720</xdr:rowOff>
    </xdr:to>
    <xdr:sp macro="" textlink="">
      <xdr:nvSpPr>
        <xdr:cNvPr id="5" name="Retângulo: Cantos Arredondados 4">
          <a:hlinkClick xmlns:r="http://schemas.openxmlformats.org/officeDocument/2006/relationships" r:id="rId2"/>
          <a:extLst>
            <a:ext uri="{FF2B5EF4-FFF2-40B4-BE49-F238E27FC236}">
              <a16:creationId xmlns:a16="http://schemas.microsoft.com/office/drawing/2014/main" id="{A09E49D7-1A6E-4FA8-AFA5-8A4B37E3346D}"/>
            </a:ext>
          </a:extLst>
        </xdr:cNvPr>
        <xdr:cNvSpPr/>
      </xdr:nvSpPr>
      <xdr:spPr>
        <a:xfrm>
          <a:off x="2369347" y="341313"/>
          <a:ext cx="797716" cy="215107"/>
        </a:xfrm>
        <a:prstGeom prst="roundRect">
          <a:avLst/>
        </a:prstGeom>
        <a:solidFill>
          <a:srgbClr val="E4002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latin typeface="Tenda" panose="02010503040201020203" pitchFamily="2" charset="0"/>
            </a:rPr>
            <a:t>MENU</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2369347</xdr:colOff>
      <xdr:row>2</xdr:row>
      <xdr:rowOff>23813</xdr:rowOff>
    </xdr:from>
    <xdr:to>
      <xdr:col>0</xdr:col>
      <xdr:colOff>3167063</xdr:colOff>
      <xdr:row>4</xdr:row>
      <xdr:rowOff>35720</xdr:rowOff>
    </xdr:to>
    <xdr:sp macro="" textlink="">
      <xdr:nvSpPr>
        <xdr:cNvPr id="4" name="Retângulo: Cantos Arredondados 3">
          <a:hlinkClick xmlns:r="http://schemas.openxmlformats.org/officeDocument/2006/relationships" r:id="rId1"/>
          <a:extLst>
            <a:ext uri="{FF2B5EF4-FFF2-40B4-BE49-F238E27FC236}">
              <a16:creationId xmlns:a16="http://schemas.microsoft.com/office/drawing/2014/main" id="{D01BEF50-E93A-4D2E-A77B-36810AD6B064}"/>
            </a:ext>
          </a:extLst>
        </xdr:cNvPr>
        <xdr:cNvSpPr/>
      </xdr:nvSpPr>
      <xdr:spPr>
        <a:xfrm>
          <a:off x="2369347" y="341313"/>
          <a:ext cx="797716" cy="215107"/>
        </a:xfrm>
        <a:prstGeom prst="roundRect">
          <a:avLst/>
        </a:prstGeom>
        <a:solidFill>
          <a:srgbClr val="00484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latin typeface="Tenda" panose="02010503040201020203" pitchFamily="2" charset="0"/>
            </a:rPr>
            <a:t>MENU</a:t>
          </a:r>
        </a:p>
      </xdr:txBody>
    </xdr:sp>
    <xdr:clientData/>
  </xdr:twoCellAnchor>
  <xdr:twoCellAnchor editAs="oneCell">
    <xdr:from>
      <xdr:col>0</xdr:col>
      <xdr:colOff>198436</xdr:colOff>
      <xdr:row>0</xdr:row>
      <xdr:rowOff>111124</xdr:rowOff>
    </xdr:from>
    <xdr:to>
      <xdr:col>0</xdr:col>
      <xdr:colOff>1555749</xdr:colOff>
      <xdr:row>3</xdr:row>
      <xdr:rowOff>98749</xdr:rowOff>
    </xdr:to>
    <xdr:pic>
      <xdr:nvPicPr>
        <xdr:cNvPr id="5" name="Imagem 4">
          <a:extLst>
            <a:ext uri="{FF2B5EF4-FFF2-40B4-BE49-F238E27FC236}">
              <a16:creationId xmlns:a16="http://schemas.microsoft.com/office/drawing/2014/main" id="{32911589-B61A-4079-AE44-74E470CF8E04}"/>
            </a:ext>
          </a:extLst>
        </xdr:cNvPr>
        <xdr:cNvPicPr>
          <a:picLocks noChangeAspect="1"/>
        </xdr:cNvPicPr>
      </xdr:nvPicPr>
      <xdr:blipFill>
        <a:blip xmlns:r="http://schemas.openxmlformats.org/officeDocument/2006/relationships" r:embed="rId2"/>
        <a:stretch>
          <a:fillRect/>
        </a:stretch>
      </xdr:blipFill>
      <xdr:spPr>
        <a:xfrm>
          <a:off x="198436" y="111124"/>
          <a:ext cx="1357313" cy="575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2385237</xdr:colOff>
      <xdr:row>2</xdr:row>
      <xdr:rowOff>31753</xdr:rowOff>
    </xdr:from>
    <xdr:to>
      <xdr:col>0</xdr:col>
      <xdr:colOff>3182953</xdr:colOff>
      <xdr:row>4</xdr:row>
      <xdr:rowOff>43660</xdr:rowOff>
    </xdr:to>
    <xdr:sp macro="" textlink="">
      <xdr:nvSpPr>
        <xdr:cNvPr id="2" name="Retângulo: Cantos Arredondados 1">
          <a:hlinkClick xmlns:r="http://schemas.openxmlformats.org/officeDocument/2006/relationships" r:id="rId1"/>
          <a:extLst>
            <a:ext uri="{FF2B5EF4-FFF2-40B4-BE49-F238E27FC236}">
              <a16:creationId xmlns:a16="http://schemas.microsoft.com/office/drawing/2014/main" id="{A81F5D95-1ED0-4BEB-A475-C089C88A5FFD}"/>
            </a:ext>
          </a:extLst>
        </xdr:cNvPr>
        <xdr:cNvSpPr/>
      </xdr:nvSpPr>
      <xdr:spPr>
        <a:xfrm>
          <a:off x="2385237" y="349253"/>
          <a:ext cx="797716" cy="215107"/>
        </a:xfrm>
        <a:prstGeom prst="roundRect">
          <a:avLst/>
        </a:prstGeom>
        <a:solidFill>
          <a:srgbClr val="00484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latin typeface="Tenda" panose="02010503040201020203" pitchFamily="2" charset="0"/>
            </a:rPr>
            <a:t>MENU</a:t>
          </a:r>
        </a:p>
      </xdr:txBody>
    </xdr:sp>
    <xdr:clientData/>
  </xdr:twoCellAnchor>
  <xdr:twoCellAnchor editAs="oneCell">
    <xdr:from>
      <xdr:col>0</xdr:col>
      <xdr:colOff>214326</xdr:colOff>
      <xdr:row>0</xdr:row>
      <xdr:rowOff>119064</xdr:rowOff>
    </xdr:from>
    <xdr:to>
      <xdr:col>0</xdr:col>
      <xdr:colOff>1571639</xdr:colOff>
      <xdr:row>3</xdr:row>
      <xdr:rowOff>109538</xdr:rowOff>
    </xdr:to>
    <xdr:pic>
      <xdr:nvPicPr>
        <xdr:cNvPr id="3" name="Imagem 2">
          <a:extLst>
            <a:ext uri="{FF2B5EF4-FFF2-40B4-BE49-F238E27FC236}">
              <a16:creationId xmlns:a16="http://schemas.microsoft.com/office/drawing/2014/main" id="{3618D5F6-C6A0-491B-8904-48ECC4CE91F7}"/>
            </a:ext>
          </a:extLst>
        </xdr:cNvPr>
        <xdr:cNvPicPr>
          <a:picLocks noChangeAspect="1"/>
        </xdr:cNvPicPr>
      </xdr:nvPicPr>
      <xdr:blipFill>
        <a:blip xmlns:r="http://schemas.openxmlformats.org/officeDocument/2006/relationships" r:embed="rId2"/>
        <a:stretch>
          <a:fillRect/>
        </a:stretch>
      </xdr:blipFill>
      <xdr:spPr>
        <a:xfrm>
          <a:off x="214326" y="119064"/>
          <a:ext cx="1357313" cy="57784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2369347</xdr:colOff>
      <xdr:row>2</xdr:row>
      <xdr:rowOff>23813</xdr:rowOff>
    </xdr:from>
    <xdr:to>
      <xdr:col>0</xdr:col>
      <xdr:colOff>3167063</xdr:colOff>
      <xdr:row>4</xdr:row>
      <xdr:rowOff>35720</xdr:rowOff>
    </xdr:to>
    <xdr:sp macro="" textlink="">
      <xdr:nvSpPr>
        <xdr:cNvPr id="3" name="Retângulo: Cantos Arredondados 2">
          <a:hlinkClick xmlns:r="http://schemas.openxmlformats.org/officeDocument/2006/relationships" r:id="rId1"/>
          <a:extLst>
            <a:ext uri="{FF2B5EF4-FFF2-40B4-BE49-F238E27FC236}">
              <a16:creationId xmlns:a16="http://schemas.microsoft.com/office/drawing/2014/main" id="{CC7D57F9-132D-4929-BFFE-0A1C75371C35}"/>
            </a:ext>
          </a:extLst>
        </xdr:cNvPr>
        <xdr:cNvSpPr/>
      </xdr:nvSpPr>
      <xdr:spPr>
        <a:xfrm>
          <a:off x="2369347" y="347663"/>
          <a:ext cx="797716" cy="335757"/>
        </a:xfrm>
        <a:prstGeom prst="roundRect">
          <a:avLst/>
        </a:prstGeom>
        <a:solidFill>
          <a:srgbClr val="00484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latin typeface="Tenda" panose="02010503040201020203" pitchFamily="2" charset="0"/>
            </a:rPr>
            <a:t>MENU</a:t>
          </a:r>
        </a:p>
      </xdr:txBody>
    </xdr:sp>
    <xdr:clientData/>
  </xdr:twoCellAnchor>
  <xdr:twoCellAnchor editAs="oneCell">
    <xdr:from>
      <xdr:col>0</xdr:col>
      <xdr:colOff>178595</xdr:colOff>
      <xdr:row>1</xdr:row>
      <xdr:rowOff>11907</xdr:rowOff>
    </xdr:from>
    <xdr:to>
      <xdr:col>0</xdr:col>
      <xdr:colOff>1535908</xdr:colOff>
      <xdr:row>4</xdr:row>
      <xdr:rowOff>2382</xdr:rowOff>
    </xdr:to>
    <xdr:pic>
      <xdr:nvPicPr>
        <xdr:cNvPr id="4" name="Imagem 3">
          <a:extLst>
            <a:ext uri="{FF2B5EF4-FFF2-40B4-BE49-F238E27FC236}">
              <a16:creationId xmlns:a16="http://schemas.microsoft.com/office/drawing/2014/main" id="{9DF16E94-F53B-42DB-BF63-56ADDD9D89C7}"/>
            </a:ext>
          </a:extLst>
        </xdr:cNvPr>
        <xdr:cNvPicPr>
          <a:picLocks noChangeAspect="1"/>
        </xdr:cNvPicPr>
      </xdr:nvPicPr>
      <xdr:blipFill>
        <a:blip xmlns:r="http://schemas.openxmlformats.org/officeDocument/2006/relationships" r:embed="rId2"/>
        <a:stretch>
          <a:fillRect/>
        </a:stretch>
      </xdr:blipFill>
      <xdr:spPr>
        <a:xfrm>
          <a:off x="178595" y="178595"/>
          <a:ext cx="1357313" cy="49053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2337598</xdr:colOff>
      <xdr:row>2</xdr:row>
      <xdr:rowOff>15875</xdr:rowOff>
    </xdr:from>
    <xdr:to>
      <xdr:col>0</xdr:col>
      <xdr:colOff>3135314</xdr:colOff>
      <xdr:row>4</xdr:row>
      <xdr:rowOff>27782</xdr:rowOff>
    </xdr:to>
    <xdr:sp macro="" textlink="">
      <xdr:nvSpPr>
        <xdr:cNvPr id="2" name="Retângulo: Cantos Arredondados 1">
          <a:hlinkClick xmlns:r="http://schemas.openxmlformats.org/officeDocument/2006/relationships" r:id="rId1"/>
          <a:extLst>
            <a:ext uri="{FF2B5EF4-FFF2-40B4-BE49-F238E27FC236}">
              <a16:creationId xmlns:a16="http://schemas.microsoft.com/office/drawing/2014/main" id="{BB43B556-B818-4C8A-9220-4FE0C1982692}"/>
            </a:ext>
          </a:extLst>
        </xdr:cNvPr>
        <xdr:cNvSpPr/>
      </xdr:nvSpPr>
      <xdr:spPr>
        <a:xfrm>
          <a:off x="2337598" y="333375"/>
          <a:ext cx="797716" cy="215107"/>
        </a:xfrm>
        <a:prstGeom prst="roundRect">
          <a:avLst/>
        </a:prstGeom>
        <a:solidFill>
          <a:srgbClr val="00484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latin typeface="Tenda" panose="02010503040201020203" pitchFamily="2" charset="0"/>
            </a:rPr>
            <a:t>MENU</a:t>
          </a:r>
        </a:p>
      </xdr:txBody>
    </xdr:sp>
    <xdr:clientData/>
  </xdr:twoCellAnchor>
  <xdr:twoCellAnchor editAs="oneCell">
    <xdr:from>
      <xdr:col>0</xdr:col>
      <xdr:colOff>166687</xdr:colOff>
      <xdr:row>0</xdr:row>
      <xdr:rowOff>103186</xdr:rowOff>
    </xdr:from>
    <xdr:to>
      <xdr:col>0</xdr:col>
      <xdr:colOff>1524000</xdr:colOff>
      <xdr:row>3</xdr:row>
      <xdr:rowOff>93660</xdr:rowOff>
    </xdr:to>
    <xdr:pic>
      <xdr:nvPicPr>
        <xdr:cNvPr id="3" name="Imagem 2">
          <a:extLst>
            <a:ext uri="{FF2B5EF4-FFF2-40B4-BE49-F238E27FC236}">
              <a16:creationId xmlns:a16="http://schemas.microsoft.com/office/drawing/2014/main" id="{7BDEE297-F671-4283-848A-5C8DE0E6BA25}"/>
            </a:ext>
          </a:extLst>
        </xdr:cNvPr>
        <xdr:cNvPicPr>
          <a:picLocks noChangeAspect="1"/>
        </xdr:cNvPicPr>
      </xdr:nvPicPr>
      <xdr:blipFill>
        <a:blip xmlns:r="http://schemas.openxmlformats.org/officeDocument/2006/relationships" r:embed="rId2"/>
        <a:stretch>
          <a:fillRect/>
        </a:stretch>
      </xdr:blipFill>
      <xdr:spPr>
        <a:xfrm>
          <a:off x="166687" y="103186"/>
          <a:ext cx="1357313" cy="57784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125931</xdr:colOff>
      <xdr:row>1</xdr:row>
      <xdr:rowOff>44122</xdr:rowOff>
    </xdr:from>
    <xdr:to>
      <xdr:col>0</xdr:col>
      <xdr:colOff>1816753</xdr:colOff>
      <xdr:row>3</xdr:row>
      <xdr:rowOff>42397</xdr:rowOff>
    </xdr:to>
    <xdr:pic>
      <xdr:nvPicPr>
        <xdr:cNvPr id="4" name="Imagem 3" descr="Uma imagem contendo placar, relógio, desenho&#10;&#10;Descrição gerada automaticamente">
          <a:extLst>
            <a:ext uri="{FF2B5EF4-FFF2-40B4-BE49-F238E27FC236}">
              <a16:creationId xmlns:a16="http://schemas.microsoft.com/office/drawing/2014/main" id="{FF06B553-946D-4E3A-9C7E-5E769F9FD0A0}"/>
            </a:ext>
          </a:extLst>
        </xdr:cNvPr>
        <xdr:cNvPicPr>
          <a:picLocks noChangeAspect="1"/>
        </xdr:cNvPicPr>
      </xdr:nvPicPr>
      <xdr:blipFill>
        <a:blip xmlns:r="http://schemas.openxmlformats.org/officeDocument/2006/relationships" r:embed="rId1"/>
        <a:stretch>
          <a:fillRect/>
        </a:stretch>
      </xdr:blipFill>
      <xdr:spPr>
        <a:xfrm>
          <a:off x="125931" y="202872"/>
          <a:ext cx="1690822" cy="417375"/>
        </a:xfrm>
        <a:prstGeom prst="rect">
          <a:avLst/>
        </a:prstGeom>
      </xdr:spPr>
    </xdr:pic>
    <xdr:clientData/>
  </xdr:twoCellAnchor>
  <xdr:twoCellAnchor>
    <xdr:from>
      <xdr:col>0</xdr:col>
      <xdr:colOff>2369347</xdr:colOff>
      <xdr:row>2</xdr:row>
      <xdr:rowOff>23813</xdr:rowOff>
    </xdr:from>
    <xdr:to>
      <xdr:col>0</xdr:col>
      <xdr:colOff>3167063</xdr:colOff>
      <xdr:row>4</xdr:row>
      <xdr:rowOff>35720</xdr:rowOff>
    </xdr:to>
    <xdr:sp macro="" textlink="">
      <xdr:nvSpPr>
        <xdr:cNvPr id="5" name="Retângulo: Cantos Arredondados 4">
          <a:hlinkClick xmlns:r="http://schemas.openxmlformats.org/officeDocument/2006/relationships" r:id="rId2"/>
          <a:extLst>
            <a:ext uri="{FF2B5EF4-FFF2-40B4-BE49-F238E27FC236}">
              <a16:creationId xmlns:a16="http://schemas.microsoft.com/office/drawing/2014/main" id="{A680F353-E9BF-4C8E-8210-E2D931E24837}"/>
            </a:ext>
          </a:extLst>
        </xdr:cNvPr>
        <xdr:cNvSpPr/>
      </xdr:nvSpPr>
      <xdr:spPr>
        <a:xfrm>
          <a:off x="2369347" y="341313"/>
          <a:ext cx="797716" cy="215107"/>
        </a:xfrm>
        <a:prstGeom prst="roundRect">
          <a:avLst/>
        </a:prstGeom>
        <a:solidFill>
          <a:srgbClr val="E4002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latin typeface="Tenda" panose="02010503040201020203" pitchFamily="2" charset="0"/>
            </a:rPr>
            <a:t>MENU</a:t>
          </a:r>
        </a:p>
      </xdr:txBody>
    </xdr:sp>
    <xdr:clientData/>
  </xdr:twoCellAnchor>
</xdr:wsDr>
</file>

<file path=xl/drawings/drawing10.xml><?xml version="1.0" encoding="utf-8"?>
<xdr:wsDr xmlns:xdr="http://schemas.openxmlformats.org/drawingml/2006/spreadsheetDrawing" xmlns:a="http://schemas.openxmlformats.org/drawingml/2006/main">
  <xdr:oneCellAnchor>
    <xdr:from>
      <xdr:col>0</xdr:col>
      <xdr:colOff>125931</xdr:colOff>
      <xdr:row>1</xdr:row>
      <xdr:rowOff>44122</xdr:rowOff>
    </xdr:from>
    <xdr:ext cx="1690822" cy="428487"/>
    <xdr:pic>
      <xdr:nvPicPr>
        <xdr:cNvPr id="4" name="Imagem 3" descr="Uma imagem contendo placar, relógio, desenho&#10;&#10;Descrição gerada automaticamente">
          <a:extLst>
            <a:ext uri="{FF2B5EF4-FFF2-40B4-BE49-F238E27FC236}">
              <a16:creationId xmlns:a16="http://schemas.microsoft.com/office/drawing/2014/main" id="{51974C7F-0454-42E5-B379-A439D66B978A}"/>
            </a:ext>
          </a:extLst>
        </xdr:cNvPr>
        <xdr:cNvPicPr>
          <a:picLocks noChangeAspect="1"/>
        </xdr:cNvPicPr>
      </xdr:nvPicPr>
      <xdr:blipFill>
        <a:blip xmlns:r="http://schemas.openxmlformats.org/officeDocument/2006/relationships" r:embed="rId1"/>
        <a:stretch>
          <a:fillRect/>
        </a:stretch>
      </xdr:blipFill>
      <xdr:spPr>
        <a:xfrm>
          <a:off x="125931" y="202872"/>
          <a:ext cx="1690822" cy="428487"/>
        </a:xfrm>
        <a:prstGeom prst="rect">
          <a:avLst/>
        </a:prstGeom>
      </xdr:spPr>
    </xdr:pic>
    <xdr:clientData/>
  </xdr:oneCellAnchor>
  <xdr:twoCellAnchor>
    <xdr:from>
      <xdr:col>0</xdr:col>
      <xdr:colOff>2369347</xdr:colOff>
      <xdr:row>2</xdr:row>
      <xdr:rowOff>23813</xdr:rowOff>
    </xdr:from>
    <xdr:to>
      <xdr:col>0</xdr:col>
      <xdr:colOff>3167063</xdr:colOff>
      <xdr:row>4</xdr:row>
      <xdr:rowOff>35720</xdr:rowOff>
    </xdr:to>
    <xdr:sp macro="" textlink="">
      <xdr:nvSpPr>
        <xdr:cNvPr id="5" name="Retângulo: Cantos Arredondados 4">
          <a:hlinkClick xmlns:r="http://schemas.openxmlformats.org/officeDocument/2006/relationships" r:id="rId2"/>
          <a:extLst>
            <a:ext uri="{FF2B5EF4-FFF2-40B4-BE49-F238E27FC236}">
              <a16:creationId xmlns:a16="http://schemas.microsoft.com/office/drawing/2014/main" id="{33BA3507-09F7-462D-BB46-876468AAC257}"/>
            </a:ext>
          </a:extLst>
        </xdr:cNvPr>
        <xdr:cNvSpPr/>
      </xdr:nvSpPr>
      <xdr:spPr>
        <a:xfrm>
          <a:off x="2369347" y="341313"/>
          <a:ext cx="797716" cy="215107"/>
        </a:xfrm>
        <a:prstGeom prst="roundRect">
          <a:avLst/>
        </a:prstGeom>
        <a:solidFill>
          <a:srgbClr val="E4002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latin typeface="Tenda" panose="02010503040201020203" pitchFamily="2" charset="0"/>
            </a:rPr>
            <a:t>MENU</a:t>
          </a: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125931</xdr:colOff>
      <xdr:row>1</xdr:row>
      <xdr:rowOff>44122</xdr:rowOff>
    </xdr:from>
    <xdr:to>
      <xdr:col>0</xdr:col>
      <xdr:colOff>1816753</xdr:colOff>
      <xdr:row>3</xdr:row>
      <xdr:rowOff>42397</xdr:rowOff>
    </xdr:to>
    <xdr:pic>
      <xdr:nvPicPr>
        <xdr:cNvPr id="4" name="Imagem 3" descr="Uma imagem contendo placar, relógio, desenho&#10;&#10;Descrição gerada automaticamente">
          <a:extLst>
            <a:ext uri="{FF2B5EF4-FFF2-40B4-BE49-F238E27FC236}">
              <a16:creationId xmlns:a16="http://schemas.microsoft.com/office/drawing/2014/main" id="{623B8D26-C7DC-4F53-9B86-190AB9A27055}"/>
            </a:ext>
          </a:extLst>
        </xdr:cNvPr>
        <xdr:cNvPicPr>
          <a:picLocks noChangeAspect="1"/>
        </xdr:cNvPicPr>
      </xdr:nvPicPr>
      <xdr:blipFill>
        <a:blip xmlns:r="http://schemas.openxmlformats.org/officeDocument/2006/relationships" r:embed="rId1"/>
        <a:stretch>
          <a:fillRect/>
        </a:stretch>
      </xdr:blipFill>
      <xdr:spPr>
        <a:xfrm>
          <a:off x="125931" y="202872"/>
          <a:ext cx="1690822" cy="417375"/>
        </a:xfrm>
        <a:prstGeom prst="rect">
          <a:avLst/>
        </a:prstGeom>
      </xdr:spPr>
    </xdr:pic>
    <xdr:clientData/>
  </xdr:twoCellAnchor>
  <xdr:twoCellAnchor>
    <xdr:from>
      <xdr:col>0</xdr:col>
      <xdr:colOff>2369347</xdr:colOff>
      <xdr:row>2</xdr:row>
      <xdr:rowOff>23813</xdr:rowOff>
    </xdr:from>
    <xdr:to>
      <xdr:col>0</xdr:col>
      <xdr:colOff>3167063</xdr:colOff>
      <xdr:row>4</xdr:row>
      <xdr:rowOff>35720</xdr:rowOff>
    </xdr:to>
    <xdr:sp macro="" textlink="">
      <xdr:nvSpPr>
        <xdr:cNvPr id="5" name="Retângulo: Cantos Arredondados 4">
          <a:hlinkClick xmlns:r="http://schemas.openxmlformats.org/officeDocument/2006/relationships" r:id="rId2"/>
          <a:extLst>
            <a:ext uri="{FF2B5EF4-FFF2-40B4-BE49-F238E27FC236}">
              <a16:creationId xmlns:a16="http://schemas.microsoft.com/office/drawing/2014/main" id="{A11B51CA-CA22-486C-86A4-31B5750EDE42}"/>
            </a:ext>
          </a:extLst>
        </xdr:cNvPr>
        <xdr:cNvSpPr/>
      </xdr:nvSpPr>
      <xdr:spPr>
        <a:xfrm>
          <a:off x="2369347" y="341313"/>
          <a:ext cx="797716" cy="215107"/>
        </a:xfrm>
        <a:prstGeom prst="roundRect">
          <a:avLst/>
        </a:prstGeom>
        <a:solidFill>
          <a:srgbClr val="E4002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latin typeface="Tenda" panose="02010503040201020203" pitchFamily="2" charset="0"/>
            </a:rPr>
            <a:t>MENU</a:t>
          </a: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125931</xdr:colOff>
      <xdr:row>1</xdr:row>
      <xdr:rowOff>44122</xdr:rowOff>
    </xdr:from>
    <xdr:to>
      <xdr:col>0</xdr:col>
      <xdr:colOff>1816753</xdr:colOff>
      <xdr:row>3</xdr:row>
      <xdr:rowOff>42397</xdr:rowOff>
    </xdr:to>
    <xdr:pic>
      <xdr:nvPicPr>
        <xdr:cNvPr id="4" name="Imagem 3" descr="Uma imagem contendo placar, relógio, desenho&#10;&#10;Descrição gerada automaticamente">
          <a:extLst>
            <a:ext uri="{FF2B5EF4-FFF2-40B4-BE49-F238E27FC236}">
              <a16:creationId xmlns:a16="http://schemas.microsoft.com/office/drawing/2014/main" id="{20C29F12-EF74-4CAD-9652-EB9874E36556}"/>
            </a:ext>
          </a:extLst>
        </xdr:cNvPr>
        <xdr:cNvPicPr>
          <a:picLocks noChangeAspect="1"/>
        </xdr:cNvPicPr>
      </xdr:nvPicPr>
      <xdr:blipFill>
        <a:blip xmlns:r="http://schemas.openxmlformats.org/officeDocument/2006/relationships" r:embed="rId1"/>
        <a:stretch>
          <a:fillRect/>
        </a:stretch>
      </xdr:blipFill>
      <xdr:spPr>
        <a:xfrm>
          <a:off x="125931" y="202872"/>
          <a:ext cx="1690822" cy="417375"/>
        </a:xfrm>
        <a:prstGeom prst="rect">
          <a:avLst/>
        </a:prstGeom>
      </xdr:spPr>
    </xdr:pic>
    <xdr:clientData/>
  </xdr:twoCellAnchor>
  <xdr:twoCellAnchor>
    <xdr:from>
      <xdr:col>0</xdr:col>
      <xdr:colOff>2369347</xdr:colOff>
      <xdr:row>2</xdr:row>
      <xdr:rowOff>23813</xdr:rowOff>
    </xdr:from>
    <xdr:to>
      <xdr:col>0</xdr:col>
      <xdr:colOff>3167063</xdr:colOff>
      <xdr:row>4</xdr:row>
      <xdr:rowOff>35720</xdr:rowOff>
    </xdr:to>
    <xdr:sp macro="" textlink="">
      <xdr:nvSpPr>
        <xdr:cNvPr id="5" name="Retângulo: Cantos Arredondados 4">
          <a:hlinkClick xmlns:r="http://schemas.openxmlformats.org/officeDocument/2006/relationships" r:id="rId2"/>
          <a:extLst>
            <a:ext uri="{FF2B5EF4-FFF2-40B4-BE49-F238E27FC236}">
              <a16:creationId xmlns:a16="http://schemas.microsoft.com/office/drawing/2014/main" id="{C487BE90-2C18-462C-BA10-A385F1956194}"/>
            </a:ext>
          </a:extLst>
        </xdr:cNvPr>
        <xdr:cNvSpPr/>
      </xdr:nvSpPr>
      <xdr:spPr>
        <a:xfrm>
          <a:off x="2369347" y="341313"/>
          <a:ext cx="797716" cy="215107"/>
        </a:xfrm>
        <a:prstGeom prst="roundRect">
          <a:avLst/>
        </a:prstGeom>
        <a:solidFill>
          <a:srgbClr val="E4002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latin typeface="Tenda" panose="02010503040201020203" pitchFamily="2" charset="0"/>
            </a:rPr>
            <a:t>MENU</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dimension ref="A5:T18"/>
  <sheetViews>
    <sheetView showGridLines="0" tabSelected="1" zoomScaleNormal="100" workbookViewId="0"/>
  </sheetViews>
  <sheetFormatPr defaultRowHeight="15" x14ac:dyDescent="0.25"/>
  <cols>
    <col min="19" max="19" width="8.7109375" customWidth="1"/>
  </cols>
  <sheetData>
    <row r="5" spans="1:20" x14ac:dyDescent="0.25">
      <c r="B5" s="1"/>
      <c r="C5" s="1"/>
      <c r="D5" s="1"/>
      <c r="E5" s="1"/>
      <c r="F5" s="1"/>
      <c r="G5" s="1"/>
      <c r="H5" s="1"/>
      <c r="I5" s="1"/>
    </row>
    <row r="9" spans="1:20" ht="19.5" x14ac:dyDescent="0.25">
      <c r="A9" s="2"/>
    </row>
    <row r="11" spans="1:20" x14ac:dyDescent="0.25">
      <c r="A11" s="3"/>
      <c r="B11" s="3"/>
      <c r="C11" s="3"/>
      <c r="D11" s="3"/>
      <c r="E11" s="3"/>
      <c r="F11" s="3"/>
      <c r="G11" s="3"/>
      <c r="H11" s="3"/>
      <c r="I11" s="3"/>
      <c r="J11" s="3"/>
      <c r="K11" s="3"/>
      <c r="L11" s="3"/>
      <c r="M11" s="3"/>
      <c r="N11" s="3"/>
      <c r="O11" s="3"/>
      <c r="P11" s="3"/>
      <c r="Q11" s="3"/>
      <c r="R11" s="3"/>
      <c r="S11" s="3"/>
      <c r="T11" s="3"/>
    </row>
    <row r="12" spans="1:20" x14ac:dyDescent="0.25">
      <c r="A12" s="3"/>
      <c r="B12" s="3"/>
      <c r="C12" s="3"/>
      <c r="D12" s="3"/>
      <c r="E12" s="3"/>
      <c r="F12" s="3"/>
      <c r="G12" s="3"/>
      <c r="H12" s="3"/>
      <c r="I12" s="3"/>
      <c r="J12" s="3"/>
      <c r="K12" s="3"/>
      <c r="L12" s="3"/>
      <c r="M12" s="3"/>
      <c r="N12" s="3"/>
      <c r="O12" s="3"/>
      <c r="P12" s="3"/>
      <c r="Q12" s="3"/>
      <c r="R12" s="3"/>
      <c r="S12" s="3"/>
      <c r="T12" s="3"/>
    </row>
    <row r="13" spans="1:20" x14ac:dyDescent="0.25">
      <c r="A13" s="3"/>
      <c r="B13" s="3"/>
      <c r="C13" s="3"/>
      <c r="D13" s="3"/>
      <c r="E13" s="3"/>
      <c r="F13" s="3"/>
      <c r="G13" s="3"/>
      <c r="H13" s="3"/>
      <c r="I13" s="3"/>
      <c r="J13" s="3"/>
      <c r="K13" s="3"/>
      <c r="L13" s="3"/>
      <c r="M13" s="3"/>
      <c r="N13" s="3"/>
      <c r="O13" s="3"/>
      <c r="P13" s="3"/>
      <c r="Q13" s="3"/>
      <c r="R13" s="3"/>
      <c r="S13" s="3"/>
      <c r="T13" s="3"/>
    </row>
    <row r="14" spans="1:20" x14ac:dyDescent="0.25">
      <c r="A14" s="3"/>
      <c r="B14" s="3"/>
      <c r="C14" s="3"/>
      <c r="D14" s="3"/>
      <c r="E14" s="3"/>
      <c r="F14" s="3"/>
      <c r="G14" s="3"/>
      <c r="H14" s="3"/>
      <c r="I14" s="3"/>
      <c r="J14" s="3"/>
      <c r="K14" s="3"/>
      <c r="L14" s="3"/>
      <c r="M14" s="3"/>
      <c r="N14" s="3"/>
      <c r="O14" s="3"/>
      <c r="P14" s="3"/>
      <c r="Q14" s="3"/>
      <c r="R14" s="3"/>
      <c r="S14" s="3"/>
      <c r="T14" s="3"/>
    </row>
    <row r="15" spans="1:20" x14ac:dyDescent="0.25">
      <c r="A15" s="3"/>
      <c r="B15" s="3"/>
      <c r="C15" s="3"/>
      <c r="D15" s="3"/>
      <c r="E15" s="3"/>
      <c r="F15" s="3"/>
      <c r="G15" s="3"/>
      <c r="H15" s="3"/>
      <c r="I15" s="3"/>
      <c r="J15" s="3"/>
      <c r="K15" s="3"/>
      <c r="L15" s="3"/>
      <c r="M15" s="3"/>
      <c r="N15" s="3"/>
      <c r="O15" s="3"/>
      <c r="P15" s="3"/>
      <c r="Q15" s="3"/>
      <c r="R15" s="3"/>
      <c r="S15" s="3"/>
      <c r="T15" s="3"/>
    </row>
    <row r="16" spans="1:20" x14ac:dyDescent="0.25">
      <c r="A16" s="3"/>
      <c r="B16" s="3"/>
      <c r="C16" s="3"/>
      <c r="D16" s="3"/>
      <c r="E16" s="3"/>
      <c r="F16" s="3"/>
      <c r="G16" s="3"/>
      <c r="H16" s="3"/>
      <c r="I16" s="3"/>
      <c r="J16" s="3"/>
      <c r="K16" s="3"/>
      <c r="L16" s="3"/>
      <c r="M16" s="3"/>
      <c r="N16" s="3"/>
      <c r="O16" s="3"/>
      <c r="P16" s="3"/>
      <c r="Q16" s="3"/>
      <c r="R16" s="3"/>
      <c r="S16" s="3"/>
      <c r="T16" s="3"/>
    </row>
    <row r="17" spans="1:20" x14ac:dyDescent="0.25">
      <c r="A17" s="3"/>
      <c r="B17" s="3"/>
      <c r="C17" s="3"/>
      <c r="D17" s="3"/>
      <c r="E17" s="3"/>
      <c r="F17" s="3"/>
      <c r="G17" s="3"/>
      <c r="H17" s="3"/>
      <c r="I17" s="3"/>
      <c r="J17" s="3"/>
      <c r="K17" s="3"/>
      <c r="L17" s="3"/>
      <c r="M17" s="3"/>
      <c r="N17" s="3"/>
      <c r="O17" s="3"/>
      <c r="P17" s="3"/>
      <c r="Q17" s="3"/>
      <c r="R17" s="3"/>
      <c r="S17" s="3"/>
      <c r="T17" s="3"/>
    </row>
    <row r="18" spans="1:20" x14ac:dyDescent="0.25">
      <c r="A18" s="3"/>
      <c r="B18" s="3"/>
      <c r="C18" s="3"/>
      <c r="D18" s="3"/>
      <c r="E18" s="3"/>
      <c r="F18" s="3"/>
      <c r="G18" s="3"/>
      <c r="H18" s="3"/>
      <c r="I18" s="3"/>
      <c r="J18" s="3"/>
      <c r="K18" s="3"/>
      <c r="L18" s="3"/>
      <c r="M18" s="3"/>
      <c r="N18" s="3"/>
      <c r="O18" s="3"/>
      <c r="P18" s="3"/>
      <c r="Q18" s="3"/>
      <c r="R18" s="3"/>
      <c r="S18" s="3"/>
      <c r="T18" s="3"/>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3B589-5454-4FB8-A6F8-76361AD17277}">
  <sheetPr codeName="Planilha2">
    <tabColor rgb="FFE4002B"/>
  </sheetPr>
  <dimension ref="A1:BZ83"/>
  <sheetViews>
    <sheetView showGridLines="0" zoomScale="80" zoomScaleNormal="80" workbookViewId="0">
      <selection activeCell="B13" sqref="B13"/>
    </sheetView>
  </sheetViews>
  <sheetFormatPr defaultColWidth="8.7109375" defaultRowHeight="12.75" x14ac:dyDescent="0.2"/>
  <cols>
    <col min="1" max="1" width="50.5703125" style="4" customWidth="1"/>
    <col min="2" max="78" width="14.5703125" style="4" customWidth="1"/>
    <col min="79" max="16384" width="8.7109375" style="4"/>
  </cols>
  <sheetData>
    <row r="1" spans="1:78" x14ac:dyDescent="0.2">
      <c r="BE1" s="5"/>
      <c r="BJ1" s="5"/>
      <c r="BU1" s="6"/>
    </row>
    <row r="2" spans="1:78" x14ac:dyDescent="0.2">
      <c r="AV2" s="7"/>
      <c r="AW2" s="7"/>
      <c r="AX2" s="7"/>
      <c r="AY2" s="7"/>
      <c r="AZ2" s="8"/>
      <c r="BA2" s="7"/>
      <c r="BB2" s="7"/>
      <c r="BC2" s="7"/>
      <c r="BD2" s="7"/>
      <c r="BE2" s="6"/>
      <c r="BF2" s="7"/>
      <c r="BG2" s="7"/>
      <c r="BH2" s="7"/>
      <c r="BI2" s="7"/>
      <c r="BJ2" s="6"/>
      <c r="BK2" s="7"/>
      <c r="BL2" s="6"/>
      <c r="BM2" s="6"/>
      <c r="BR2" s="6"/>
      <c r="BU2" s="6"/>
    </row>
    <row r="3" spans="1:78" x14ac:dyDescent="0.2">
      <c r="AW3" s="8"/>
      <c r="AX3" s="8"/>
      <c r="AY3" s="8"/>
      <c r="AZ3" s="8"/>
      <c r="BA3" s="8"/>
      <c r="BB3" s="6"/>
      <c r="BC3" s="6"/>
      <c r="BD3" s="6"/>
      <c r="BE3" s="9"/>
      <c r="BF3" s="6"/>
      <c r="BG3" s="6"/>
      <c r="BH3" s="6"/>
      <c r="BI3" s="6"/>
      <c r="BJ3" s="6"/>
      <c r="BK3" s="8"/>
      <c r="BL3" s="8"/>
      <c r="BM3" s="8"/>
      <c r="BN3" s="8"/>
      <c r="BO3" s="8"/>
      <c r="BP3" s="8"/>
      <c r="BQ3" s="8"/>
      <c r="BR3" s="8"/>
      <c r="BS3" s="8"/>
      <c r="BT3" s="8"/>
      <c r="BU3" s="6"/>
    </row>
    <row r="4" spans="1:78" x14ac:dyDescent="0.2">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row>
    <row r="5" spans="1:78" s="5" customFormat="1" x14ac:dyDescent="0.2">
      <c r="A5" s="10"/>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row>
    <row r="6" spans="1:78" x14ac:dyDescent="0.2">
      <c r="A6" s="13" t="s">
        <v>0</v>
      </c>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6"/>
      <c r="BQ6" s="6"/>
      <c r="BR6" s="6"/>
      <c r="BS6" s="6"/>
      <c r="BT6" s="6"/>
      <c r="BU6" s="6"/>
      <c r="BV6" s="6"/>
      <c r="BW6" s="6"/>
      <c r="BX6" s="6"/>
      <c r="BY6" s="6"/>
    </row>
    <row r="7" spans="1:78" s="18" customFormat="1" x14ac:dyDescent="0.25">
      <c r="A7" s="29" t="s">
        <v>1</v>
      </c>
      <c r="B7" s="15" t="s">
        <v>277</v>
      </c>
      <c r="C7" s="15" t="s">
        <v>276</v>
      </c>
      <c r="D7" s="15">
        <v>2025</v>
      </c>
      <c r="E7" s="15" t="s">
        <v>274</v>
      </c>
      <c r="F7" s="15" t="s">
        <v>265</v>
      </c>
      <c r="G7" s="15" t="s">
        <v>264</v>
      </c>
      <c r="H7" s="15" t="s">
        <v>263</v>
      </c>
      <c r="I7" s="15">
        <v>2024</v>
      </c>
      <c r="J7" s="15" t="s">
        <v>256</v>
      </c>
      <c r="K7" s="125" t="s">
        <v>253</v>
      </c>
      <c r="L7" s="125" t="s">
        <v>252</v>
      </c>
      <c r="M7" s="15" t="s">
        <v>233</v>
      </c>
      <c r="N7" s="15">
        <v>2023</v>
      </c>
      <c r="O7" s="15" t="s">
        <v>227</v>
      </c>
      <c r="P7" s="15" t="s">
        <v>2</v>
      </c>
      <c r="Q7" s="16" t="s">
        <v>3</v>
      </c>
      <c r="R7" s="16" t="s">
        <v>4</v>
      </c>
      <c r="S7" s="16">
        <v>2022</v>
      </c>
      <c r="T7" s="16" t="s">
        <v>5</v>
      </c>
      <c r="U7" s="16" t="s">
        <v>6</v>
      </c>
      <c r="V7" s="16" t="s">
        <v>7</v>
      </c>
      <c r="W7" s="16" t="s">
        <v>8</v>
      </c>
      <c r="X7" s="16">
        <v>2021</v>
      </c>
      <c r="Y7" s="16" t="s">
        <v>9</v>
      </c>
      <c r="Z7" s="16" t="s">
        <v>10</v>
      </c>
      <c r="AA7" s="16" t="s">
        <v>11</v>
      </c>
      <c r="AB7" s="16" t="s">
        <v>12</v>
      </c>
      <c r="AC7" s="16">
        <v>2020</v>
      </c>
      <c r="AD7" s="16" t="s">
        <v>13</v>
      </c>
      <c r="AE7" s="16" t="s">
        <v>14</v>
      </c>
      <c r="AF7" s="16" t="s">
        <v>15</v>
      </c>
      <c r="AG7" s="16" t="s">
        <v>16</v>
      </c>
      <c r="AH7" s="16">
        <v>2019</v>
      </c>
      <c r="AI7" s="16" t="s">
        <v>17</v>
      </c>
      <c r="AJ7" s="16" t="s">
        <v>18</v>
      </c>
      <c r="AK7" s="16" t="s">
        <v>19</v>
      </c>
      <c r="AL7" s="16" t="s">
        <v>20</v>
      </c>
      <c r="AM7" s="16">
        <v>2018</v>
      </c>
      <c r="AN7" s="16" t="s">
        <v>21</v>
      </c>
      <c r="AO7" s="16" t="s">
        <v>22</v>
      </c>
      <c r="AP7" s="16" t="s">
        <v>23</v>
      </c>
      <c r="AQ7" s="16" t="s">
        <v>24</v>
      </c>
      <c r="AR7" s="17">
        <v>2017</v>
      </c>
      <c r="AS7" s="16" t="s">
        <v>25</v>
      </c>
      <c r="AT7" s="16" t="s">
        <v>26</v>
      </c>
      <c r="AU7" s="16" t="s">
        <v>27</v>
      </c>
      <c r="AV7" s="16" t="s">
        <v>28</v>
      </c>
      <c r="AW7" s="16">
        <v>2016</v>
      </c>
      <c r="AX7" s="16" t="s">
        <v>29</v>
      </c>
      <c r="AY7" s="16" t="s">
        <v>30</v>
      </c>
      <c r="AZ7" s="16" t="s">
        <v>31</v>
      </c>
      <c r="BA7" s="16" t="s">
        <v>32</v>
      </c>
      <c r="BB7" s="16">
        <v>2015</v>
      </c>
      <c r="BC7" s="16" t="s">
        <v>33</v>
      </c>
      <c r="BD7" s="16" t="s">
        <v>34</v>
      </c>
      <c r="BE7" s="16" t="s">
        <v>35</v>
      </c>
      <c r="BF7" s="16" t="s">
        <v>36</v>
      </c>
      <c r="BG7" s="17">
        <v>2014</v>
      </c>
      <c r="BH7" s="16" t="s">
        <v>37</v>
      </c>
      <c r="BI7" s="16" t="s">
        <v>38</v>
      </c>
      <c r="BJ7" s="16" t="s">
        <v>39</v>
      </c>
      <c r="BK7" s="16" t="s">
        <v>40</v>
      </c>
      <c r="BL7" s="17">
        <v>2013</v>
      </c>
      <c r="BM7" s="16" t="s">
        <v>41</v>
      </c>
      <c r="BN7" s="16" t="s">
        <v>42</v>
      </c>
      <c r="BO7" s="16" t="s">
        <v>43</v>
      </c>
      <c r="BP7" s="16" t="s">
        <v>44</v>
      </c>
      <c r="BQ7" s="17">
        <v>2012</v>
      </c>
      <c r="BR7" s="16" t="s">
        <v>45</v>
      </c>
      <c r="BS7" s="16" t="s">
        <v>46</v>
      </c>
      <c r="BT7" s="16" t="s">
        <v>47</v>
      </c>
      <c r="BU7" s="16" t="s">
        <v>48</v>
      </c>
      <c r="BV7" s="17">
        <v>2011</v>
      </c>
      <c r="BW7" s="16" t="s">
        <v>49</v>
      </c>
      <c r="BX7" s="16" t="s">
        <v>50</v>
      </c>
      <c r="BY7" s="16" t="s">
        <v>51</v>
      </c>
      <c r="BZ7" s="16" t="s">
        <v>52</v>
      </c>
    </row>
    <row r="8" spans="1:78" x14ac:dyDescent="0.2">
      <c r="A8" s="19" t="s">
        <v>53</v>
      </c>
      <c r="B8" s="20"/>
      <c r="C8" s="20"/>
      <c r="D8" s="20"/>
      <c r="E8" s="20"/>
      <c r="F8" s="20"/>
      <c r="G8" s="20"/>
      <c r="H8" s="20"/>
      <c r="I8" s="20"/>
      <c r="J8" s="20"/>
      <c r="K8" s="93"/>
      <c r="L8" s="93"/>
      <c r="M8" s="20"/>
      <c r="N8" s="20"/>
      <c r="O8" s="20"/>
      <c r="P8" s="20"/>
      <c r="Q8" s="20"/>
      <c r="R8" s="20"/>
      <c r="S8" s="20"/>
      <c r="T8" s="20"/>
      <c r="U8" s="20"/>
      <c r="V8" s="20"/>
      <c r="W8" s="20"/>
      <c r="X8" s="20"/>
      <c r="Y8" s="20"/>
      <c r="Z8" s="20"/>
      <c r="AA8" s="20"/>
      <c r="AB8" s="20"/>
      <c r="AC8" s="20"/>
      <c r="AD8" s="20"/>
      <c r="AE8" s="20"/>
      <c r="AF8" s="20"/>
      <c r="AG8" s="21"/>
      <c r="AH8" s="20"/>
      <c r="AI8" s="21"/>
      <c r="AJ8" s="21"/>
      <c r="AK8" s="21"/>
      <c r="AL8" s="21"/>
      <c r="AM8" s="20"/>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2"/>
    </row>
    <row r="9" spans="1:78" x14ac:dyDescent="0.2">
      <c r="A9" s="23" t="s">
        <v>54</v>
      </c>
      <c r="B9" s="24">
        <f>'Consolidado - Operacional'!B9-'Alea - Operacional'!B9</f>
        <v>1680.9171407998801</v>
      </c>
      <c r="C9" s="24">
        <f>'Consolidado - Operacional'!C9-'Alea - Operacional'!C9</f>
        <v>1414.46425304328</v>
      </c>
      <c r="D9" s="97">
        <f>'Consolidado - Operacional'!D9-'Alea - Operacional'!D9</f>
        <v>5099.910179270285</v>
      </c>
      <c r="E9" s="24">
        <f>'Consolidado - Operacional'!E9-'Alea - Operacional'!E9</f>
        <v>1705.9280640279499</v>
      </c>
      <c r="F9" s="24">
        <f>'Consolidado - Operacional'!F9-'Alea - Operacional'!F9</f>
        <v>1486.72707849482</v>
      </c>
      <c r="G9" s="24">
        <f>'Consolidado - Operacional'!G9-'Alea - Operacional'!G9</f>
        <v>1088.7786031735502</v>
      </c>
      <c r="H9" s="24">
        <f>'Consolidado - Operacional'!H9-'Alea - Operacional'!H9</f>
        <v>818.47643357396498</v>
      </c>
      <c r="I9" s="97">
        <f>'Consolidado - Operacional'!I9-'Alea - Operacional'!I9</f>
        <v>4903.1500255386654</v>
      </c>
      <c r="J9" s="24">
        <f>'Consolidado - Operacional'!J9-'Alea - Operacional'!J9</f>
        <v>1359.59604303331</v>
      </c>
      <c r="K9" s="24">
        <f>'Consolidado - Operacional'!K9-'Alea - Operacional'!K9</f>
        <v>2038.1076905493198</v>
      </c>
      <c r="L9" s="24">
        <f>'Consolidado - Operacional'!L9-'Alea - Operacional'!L9</f>
        <v>830.00068723577203</v>
      </c>
      <c r="M9" s="24">
        <f>'Consolidado - Operacional'!M9-'Alea - Operacional'!M9</f>
        <v>675.44560472026342</v>
      </c>
      <c r="N9" s="97">
        <f>'Consolidado - Operacional'!N9-'Alea - Operacional'!N9</f>
        <v>3119.2621749732243</v>
      </c>
      <c r="O9" s="24">
        <f>'Consolidado - Operacional'!O9-'Alea - Operacional'!O9</f>
        <v>992.2406139732243</v>
      </c>
      <c r="P9" s="24">
        <f>'Consolidado - Operacional'!P9-'Alea - Operacional'!P9</f>
        <v>748.01738099999989</v>
      </c>
      <c r="Q9" s="24">
        <f>'Consolidado - Operacional'!Q9-'Alea - Operacional'!Q9</f>
        <v>931.41029999999989</v>
      </c>
      <c r="R9" s="24">
        <f>'Consolidado - Operacional'!R9-'Alea - Operacional'!R9</f>
        <v>447.59387999999996</v>
      </c>
      <c r="S9" s="97">
        <f>'Consolidado - Operacional'!S9-'Alea - Operacional'!S9</f>
        <v>2316.6952470000001</v>
      </c>
      <c r="T9" s="24">
        <f>'Consolidado - Operacional'!T9-'Alea - Operacional'!T9</f>
        <v>704.1890719999999</v>
      </c>
      <c r="U9" s="24">
        <f>'Consolidado - Operacional'!U9-'Alea - Operacional'!U9</f>
        <v>376.22479600000003</v>
      </c>
      <c r="V9" s="24">
        <f>'Consolidado - Operacional'!V9-'Alea - Operacional'!V9</f>
        <v>769.12669500000004</v>
      </c>
      <c r="W9" s="24">
        <f>'Consolidado - Operacional'!W9-'Alea - Operacional'!W9</f>
        <v>467.15468400000003</v>
      </c>
      <c r="X9" s="97">
        <f>'Consolidado - Operacional'!X9-'Alea - Operacional'!X9</f>
        <v>3066.0295140000007</v>
      </c>
      <c r="Y9" s="24">
        <f>'Consolidado - Operacional'!Y9-'Alea - Operacional'!Y9</f>
        <v>836.24674200000004</v>
      </c>
      <c r="Z9" s="24">
        <f>'Consolidado - Operacional'!Z9-'Alea - Operacional'!Z9</f>
        <v>633.88822400000004</v>
      </c>
      <c r="AA9" s="24">
        <f>'Consolidado - Operacional'!AA9-'Alea - Operacional'!AA9</f>
        <v>985.60625600000003</v>
      </c>
      <c r="AB9" s="24">
        <f>'Consolidado - Operacional'!AB9-'Alea - Operacional'!AB9</f>
        <v>610.28829200000007</v>
      </c>
      <c r="AC9" s="97">
        <f>'Consolidado - Operacional'!AC9-'Alea - Operacional'!AC9</f>
        <v>2665.1959777677525</v>
      </c>
      <c r="AD9" s="24">
        <f>'Consolidado - Operacional'!AD9-'Alea - Operacional'!AD9</f>
        <v>885.23564299999987</v>
      </c>
      <c r="AE9" s="24">
        <f>'Consolidado - Operacional'!AE9-'Alea - Operacional'!AE9</f>
        <v>984.15499776775221</v>
      </c>
      <c r="AF9" s="24">
        <f>'Consolidado - Operacional'!AF9-'Alea - Operacional'!AF9</f>
        <v>630.21806900000013</v>
      </c>
      <c r="AG9" s="24">
        <f>'Consolidado - Operacional'!AG9-'Alea - Operacional'!AG9</f>
        <v>165.58726800000002</v>
      </c>
      <c r="AH9" s="97">
        <f>'Consolidado - Operacional'!AH9-'Alea - Operacional'!AH9</f>
        <v>2575.0945203752362</v>
      </c>
      <c r="AI9" s="24">
        <f>'Consolidado - Operacional'!AI9-'Alea - Operacional'!AI9</f>
        <v>835.83684537523675</v>
      </c>
      <c r="AJ9" s="24">
        <f>'Consolidado - Operacional'!AJ9-'Alea - Operacional'!AJ9</f>
        <v>761.37087399999996</v>
      </c>
      <c r="AK9" s="24">
        <f>'Consolidado - Operacional'!AK9-'Alea - Operacional'!AK9</f>
        <v>592.25839899999994</v>
      </c>
      <c r="AL9" s="24">
        <f>'Consolidado - Operacional'!AL9-'Alea - Operacional'!AL9</f>
        <v>385.62840199999994</v>
      </c>
      <c r="AM9" s="97">
        <f>'Consolidado - Operacional'!AM9-'Alea - Operacional'!AM9</f>
        <v>1912.6841880000002</v>
      </c>
      <c r="AN9" s="24">
        <f>'Consolidado - Operacional'!AN9-'Alea - Operacional'!AN9</f>
        <v>530.61246800000015</v>
      </c>
      <c r="AO9" s="24">
        <f>'Consolidado - Operacional'!AO9-'Alea - Operacional'!AO9</f>
        <v>576.67128000000002</v>
      </c>
      <c r="AP9" s="24">
        <f>'Consolidado - Operacional'!AP9-'Alea - Operacional'!AP9</f>
        <v>539.07684799999993</v>
      </c>
      <c r="AQ9" s="24">
        <f>'Consolidado - Operacional'!AQ9-'Alea - Operacional'!AQ9</f>
        <v>266.32359200000002</v>
      </c>
      <c r="AR9" s="97">
        <f>'Consolidado - Operacional'!AR9-'Alea - Operacional'!AR9</f>
        <v>1695.167299</v>
      </c>
      <c r="AS9" s="24">
        <f>'Consolidado - Operacional'!AS9-'Alea - Operacional'!AS9</f>
        <v>458.344627</v>
      </c>
      <c r="AT9" s="24">
        <f>'Consolidado - Operacional'!AT9-'Alea - Operacional'!AT9</f>
        <v>488.351651</v>
      </c>
      <c r="AU9" s="24">
        <f>'Consolidado - Operacional'!AU9-'Alea - Operacional'!AU9</f>
        <v>446.37332499999997</v>
      </c>
      <c r="AV9" s="24">
        <f>'Consolidado - Operacional'!AV9-'Alea - Operacional'!AV9</f>
        <v>302.09769599999998</v>
      </c>
      <c r="AW9" s="97">
        <f>'Consolidado - Operacional'!AW9-'Alea - Operacional'!AW9</f>
        <v>1315.0097390000001</v>
      </c>
      <c r="AX9" s="24">
        <f>'Consolidado - Operacional'!AX9-'Alea - Operacional'!AX9</f>
        <v>346.39564000000001</v>
      </c>
      <c r="AY9" s="24">
        <f>'Consolidado - Operacional'!AY9-'Alea - Operacional'!AY9</f>
        <v>325.39267899999999</v>
      </c>
      <c r="AZ9" s="24">
        <f>'Consolidado - Operacional'!AZ9-'Alea - Operacional'!AZ9</f>
        <v>414.67762000000005</v>
      </c>
      <c r="BA9" s="24">
        <f>'Consolidado - Operacional'!BA9-'Alea - Operacional'!BA9</f>
        <v>228.54379999999998</v>
      </c>
      <c r="BB9" s="97">
        <f>'Consolidado - Operacional'!BB9-'Alea - Operacional'!BB9</f>
        <v>1088.941032</v>
      </c>
      <c r="BC9" s="24">
        <f>'Consolidado - Operacional'!BC9-'Alea - Operacional'!BC9</f>
        <v>277.84338400000001</v>
      </c>
      <c r="BD9" s="24">
        <f>'Consolidado - Operacional'!BD9-'Alea - Operacional'!BD9</f>
        <v>343.37720000000002</v>
      </c>
      <c r="BE9" s="24">
        <f>'Consolidado - Operacional'!BE9-'Alea - Operacional'!BE9</f>
        <v>229.36600799999999</v>
      </c>
      <c r="BF9" s="24">
        <f>'Consolidado - Operacional'!BF9-'Alea - Operacional'!BF9</f>
        <v>238.35444000000001</v>
      </c>
      <c r="BG9" s="97">
        <f>'Consolidado - Operacional'!BG9-'Alea - Operacional'!BG9</f>
        <v>613.20000000000005</v>
      </c>
      <c r="BH9" s="24">
        <f>'Consolidado - Operacional'!BH9-'Alea - Operacional'!BH9</f>
        <v>241.5</v>
      </c>
      <c r="BI9" s="24">
        <f>'Consolidado - Operacional'!BI9-'Alea - Operacional'!BI9</f>
        <v>91.3</v>
      </c>
      <c r="BJ9" s="24">
        <f>'Consolidado - Operacional'!BJ9-'Alea - Operacional'!BJ9</f>
        <v>99</v>
      </c>
      <c r="BK9" s="24">
        <f>'Consolidado - Operacional'!BK9-'Alea - Operacional'!BK9</f>
        <v>181.4</v>
      </c>
      <c r="BL9" s="97">
        <f>'Consolidado - Operacional'!BL9-'Alea - Operacional'!BL9</f>
        <v>338.8</v>
      </c>
      <c r="BM9" s="24">
        <f>'Consolidado - Operacional'!BM9-'Alea - Operacional'!BM9</f>
        <v>88.4</v>
      </c>
      <c r="BN9" s="24">
        <f>'Consolidado - Operacional'!BN9-'Alea - Operacional'!BN9</f>
        <v>103.6</v>
      </c>
      <c r="BO9" s="24">
        <f>'Consolidado - Operacional'!BO9-'Alea - Operacional'!BO9</f>
        <v>33.1</v>
      </c>
      <c r="BP9" s="24">
        <f>'Consolidado - Operacional'!BP9-'Alea - Operacional'!BP9</f>
        <v>113.7</v>
      </c>
      <c r="BQ9" s="97">
        <f>'Consolidado - Operacional'!BQ9-'Alea - Operacional'!BQ9</f>
        <v>0</v>
      </c>
      <c r="BR9" s="24">
        <f>'Consolidado - Operacional'!BR9-'Alea - Operacional'!BR9</f>
        <v>0</v>
      </c>
      <c r="BS9" s="24">
        <f>'Consolidado - Operacional'!BS9-'Alea - Operacional'!BS9</f>
        <v>0</v>
      </c>
      <c r="BT9" s="24">
        <f>'Consolidado - Operacional'!BT9-'Alea - Operacional'!BT9</f>
        <v>0</v>
      </c>
      <c r="BU9" s="24">
        <f>'Consolidado - Operacional'!BU9-'Alea - Operacional'!BU9</f>
        <v>0</v>
      </c>
      <c r="BV9" s="97">
        <f>'Consolidado - Operacional'!BV9-'Alea - Operacional'!BV9</f>
        <v>397.80000000000007</v>
      </c>
      <c r="BW9" s="24">
        <f>'Consolidado - Operacional'!BW9-'Alea - Operacional'!BW9</f>
        <v>0</v>
      </c>
      <c r="BX9" s="24">
        <f>'Consolidado - Operacional'!BX9-'Alea - Operacional'!BX9</f>
        <v>49.1</v>
      </c>
      <c r="BY9" s="24">
        <f>'Consolidado - Operacional'!BY9-'Alea - Operacional'!BY9</f>
        <v>246.3</v>
      </c>
      <c r="BZ9" s="24">
        <f>'Consolidado - Operacional'!BZ9-'Alea - Operacional'!BZ9</f>
        <v>102.4</v>
      </c>
    </row>
    <row r="10" spans="1:78" x14ac:dyDescent="0.2">
      <c r="A10" s="23" t="s">
        <v>55</v>
      </c>
      <c r="B10" s="24">
        <f>'Consolidado - Operacional'!B10-'Alea - Operacional'!B10</f>
        <v>1318.0564305400003</v>
      </c>
      <c r="C10" s="24">
        <f>'Consolidado - Operacional'!C10-'Alea - Operacional'!C10</f>
        <v>1427.9689413699998</v>
      </c>
      <c r="D10" s="97">
        <f>'Consolidado - Operacional'!D10-'Alea - Operacional'!D10</f>
        <v>4242.904436060001</v>
      </c>
      <c r="E10" s="24">
        <f>'Consolidado - Operacional'!E10-'Alea - Operacional'!E10</f>
        <v>1104.4220931100003</v>
      </c>
      <c r="F10" s="24">
        <f>'Consolidado - Operacional'!F10-'Alea - Operacional'!F10</f>
        <v>1098.7172809200001</v>
      </c>
      <c r="G10" s="24">
        <f>'Consolidado - Operacional'!G10-'Alea - Operacional'!G10</f>
        <v>1051.3756366500004</v>
      </c>
      <c r="H10" s="24">
        <f>'Consolidado - Operacional'!H10-'Alea - Operacional'!H10</f>
        <v>988.38942538000015</v>
      </c>
      <c r="I10" s="97">
        <f>'Consolidado - Operacional'!I10-'Alea - Operacional'!I10</f>
        <v>4183.4542511325008</v>
      </c>
      <c r="J10" s="24">
        <f>'Consolidado - Operacional'!J10-'Alea - Operacional'!J10</f>
        <v>926.00185075000002</v>
      </c>
      <c r="K10" s="24">
        <f>'Consolidado - Operacional'!K10-'Alea - Operacional'!K10</f>
        <v>1465.71059358</v>
      </c>
      <c r="L10" s="24">
        <f>'Consolidado - Operacional'!L10-'Alea - Operacional'!L10</f>
        <v>907.64027012250097</v>
      </c>
      <c r="M10" s="24">
        <f>'Consolidado - Operacional'!M10-'Alea - Operacional'!M10</f>
        <v>884.10153667999998</v>
      </c>
      <c r="N10" s="97">
        <f>'Consolidado - Operacional'!N10-'Alea - Operacional'!N10</f>
        <v>2992.88692894</v>
      </c>
      <c r="O10" s="24">
        <f>'Consolidado - Operacional'!O10-'Alea - Operacional'!O10</f>
        <v>787.50445665999996</v>
      </c>
      <c r="P10" s="24">
        <f>'Consolidado - Operacional'!P10-'Alea - Operacional'!P10</f>
        <v>872.80693586000007</v>
      </c>
      <c r="Q10" s="24">
        <f>'Consolidado - Operacional'!Q10-'Alea - Operacional'!Q10</f>
        <v>732.20287695999991</v>
      </c>
      <c r="R10" s="24">
        <f>'Consolidado - Operacional'!R10-'Alea - Operacional'!R10</f>
        <v>600.37265946000002</v>
      </c>
      <c r="S10" s="97">
        <f>'Consolidado - Operacional'!S10-'Alea - Operacional'!S10</f>
        <v>2283.30778986</v>
      </c>
      <c r="T10" s="24">
        <f>'Consolidado - Operacional'!T10-'Alea - Operacional'!T10</f>
        <v>656.98004350000008</v>
      </c>
      <c r="U10" s="24">
        <f>'Consolidado - Operacional'!U10-'Alea - Operacional'!U10</f>
        <v>489.27891777999997</v>
      </c>
      <c r="V10" s="24">
        <f>'Consolidado - Operacional'!V10-'Alea - Operacional'!V10</f>
        <v>558.47059839999997</v>
      </c>
      <c r="W10" s="24">
        <f>'Consolidado - Operacional'!W10-'Alea - Operacional'!W10</f>
        <v>578.56677499999989</v>
      </c>
      <c r="X10" s="97">
        <f>'Consolidado - Operacional'!X10-'Alea - Operacional'!X10</f>
        <v>3113.1070222900003</v>
      </c>
      <c r="Y10" s="24">
        <f>'Consolidado - Operacional'!Y10-'Alea - Operacional'!Y10</f>
        <v>780.96865002999994</v>
      </c>
      <c r="Z10" s="24">
        <f>'Consolidado - Operacional'!Z10-'Alea - Operacional'!Z10</f>
        <v>769.99292481999998</v>
      </c>
      <c r="AA10" s="24">
        <f>'Consolidado - Operacional'!AA10-'Alea - Operacional'!AA10</f>
        <v>858.34544743999993</v>
      </c>
      <c r="AB10" s="24">
        <f>'Consolidado - Operacional'!AB10-'Alea - Operacional'!AB10</f>
        <v>703.9</v>
      </c>
      <c r="AC10" s="97">
        <f>'Consolidado - Operacional'!AC10-'Alea - Operacional'!AC10</f>
        <v>2553.5</v>
      </c>
      <c r="AD10" s="24">
        <f>'Consolidado - Operacional'!AD10-'Alea - Operacional'!AD10</f>
        <v>795.2</v>
      </c>
      <c r="AE10" s="24">
        <f>'Consolidado - Operacional'!AE10-'Alea - Operacional'!AE10</f>
        <v>742.1</v>
      </c>
      <c r="AF10" s="24">
        <f>'Consolidado - Operacional'!AF10-'Alea - Operacional'!AF10</f>
        <v>576.4</v>
      </c>
      <c r="AG10" s="24">
        <f>'Consolidado - Operacional'!AG10-'Alea - Operacional'!AG10</f>
        <v>439.7</v>
      </c>
      <c r="AH10" s="97">
        <f>'Consolidado - Operacional'!AH10-'Alea - Operacional'!AH10</f>
        <v>2039.6</v>
      </c>
      <c r="AI10" s="24">
        <f>'Consolidado - Operacional'!AI10-'Alea - Operacional'!AI10</f>
        <v>615.9</v>
      </c>
      <c r="AJ10" s="24">
        <f>'Consolidado - Operacional'!AJ10-'Alea - Operacional'!AJ10</f>
        <v>536.9</v>
      </c>
      <c r="AK10" s="24">
        <f>'Consolidado - Operacional'!AK10-'Alea - Operacional'!AK10</f>
        <v>479.9</v>
      </c>
      <c r="AL10" s="24">
        <f>'Consolidado - Operacional'!AL10-'Alea - Operacional'!AL10</f>
        <v>406.9</v>
      </c>
      <c r="AM10" s="97">
        <f>'Consolidado - Operacional'!AM10-'Alea - Operacional'!AM10</f>
        <v>1854.8</v>
      </c>
      <c r="AN10" s="24">
        <f>'Consolidado - Operacional'!AN10-'Alea - Operacional'!AN10</f>
        <v>459.5</v>
      </c>
      <c r="AO10" s="24">
        <f>'Consolidado - Operacional'!AO10-'Alea - Operacional'!AO10</f>
        <v>489.9</v>
      </c>
      <c r="AP10" s="24">
        <f>'Consolidado - Operacional'!AP10-'Alea - Operacional'!AP10</f>
        <v>481.3</v>
      </c>
      <c r="AQ10" s="24">
        <f>'Consolidado - Operacional'!AQ10-'Alea - Operacional'!AQ10</f>
        <v>424.2</v>
      </c>
      <c r="AR10" s="97">
        <f>'Consolidado - Operacional'!AR10-'Alea - Operacional'!AR10</f>
        <v>1544.6</v>
      </c>
      <c r="AS10" s="24">
        <f>'Consolidado - Operacional'!AS10-'Alea - Operacional'!AS10</f>
        <v>433.5</v>
      </c>
      <c r="AT10" s="24">
        <f>'Consolidado - Operacional'!AT10-'Alea - Operacional'!AT10</f>
        <v>385.3</v>
      </c>
      <c r="AU10" s="24">
        <f>'Consolidado - Operacional'!AU10-'Alea - Operacional'!AU10</f>
        <v>387</v>
      </c>
      <c r="AV10" s="24">
        <f>'Consolidado - Operacional'!AV10-'Alea - Operacional'!AV10</f>
        <v>338.9</v>
      </c>
      <c r="AW10" s="97">
        <f>'Consolidado - Operacional'!AW10-'Alea - Operacional'!AW10</f>
        <v>1141.5</v>
      </c>
      <c r="AX10" s="24">
        <f>'Consolidado - Operacional'!AX10-'Alea - Operacional'!AX10</f>
        <v>311.7</v>
      </c>
      <c r="AY10" s="24">
        <f>'Consolidado - Operacional'!AY10-'Alea - Operacional'!AY10</f>
        <v>238.7</v>
      </c>
      <c r="AZ10" s="24">
        <f>'Consolidado - Operacional'!AZ10-'Alea - Operacional'!AZ10</f>
        <v>324.89999999999998</v>
      </c>
      <c r="BA10" s="24">
        <f>'Consolidado - Operacional'!BA10-'Alea - Operacional'!BA10</f>
        <v>266.3</v>
      </c>
      <c r="BB10" s="97">
        <f>'Consolidado - Operacional'!BB10-'Alea - Operacional'!BB10</f>
        <v>1015.4</v>
      </c>
      <c r="BC10" s="24">
        <f>'Consolidado - Operacional'!BC10-'Alea - Operacional'!BC10</f>
        <v>237.5</v>
      </c>
      <c r="BD10" s="24">
        <f>'Consolidado - Operacional'!BD10-'Alea - Operacional'!BD10</f>
        <v>245.2</v>
      </c>
      <c r="BE10" s="24">
        <f>'Consolidado - Operacional'!BE10-'Alea - Operacional'!BE10</f>
        <v>289.39999999999998</v>
      </c>
      <c r="BF10" s="24">
        <f>'Consolidado - Operacional'!BF10-'Alea - Operacional'!BF10</f>
        <v>243.4</v>
      </c>
      <c r="BG10" s="97">
        <f>'Consolidado - Operacional'!BG10-'Alea - Operacional'!BG10</f>
        <v>396</v>
      </c>
      <c r="BH10" s="24">
        <f>'Consolidado - Operacional'!BH10-'Alea - Operacional'!BH10</f>
        <v>126.6</v>
      </c>
      <c r="BI10" s="24">
        <f>'Consolidado - Operacional'!BI10-'Alea - Operacional'!BI10</f>
        <v>35.9</v>
      </c>
      <c r="BJ10" s="24">
        <f>'Consolidado - Operacional'!BJ10-'Alea - Operacional'!BJ10</f>
        <v>181.7</v>
      </c>
      <c r="BK10" s="24">
        <f>'Consolidado - Operacional'!BK10-'Alea - Operacional'!BK10</f>
        <v>51.8</v>
      </c>
      <c r="BL10" s="97">
        <f>'Consolidado - Operacional'!BL10-'Alea - Operacional'!BL10</f>
        <v>490.4</v>
      </c>
      <c r="BM10" s="24">
        <f>'Consolidado - Operacional'!BM10-'Alea - Operacional'!BM10</f>
        <v>163.6</v>
      </c>
      <c r="BN10" s="24">
        <f>'Consolidado - Operacional'!BN10-'Alea - Operacional'!BN10</f>
        <v>150.19999999999999</v>
      </c>
      <c r="BO10" s="24">
        <f>'Consolidado - Operacional'!BO10-'Alea - Operacional'!BO10</f>
        <v>169.8</v>
      </c>
      <c r="BP10" s="24">
        <f>'Consolidado - Operacional'!BP10-'Alea - Operacional'!BP10</f>
        <v>6.8</v>
      </c>
      <c r="BQ10" s="97">
        <f>'Consolidado - Operacional'!BQ10-'Alea - Operacional'!BQ10</f>
        <v>-74.3</v>
      </c>
      <c r="BR10" s="24">
        <f>'Consolidado - Operacional'!BR10-'Alea - Operacional'!BR10</f>
        <v>-29.7</v>
      </c>
      <c r="BS10" s="24">
        <f>'Consolidado - Operacional'!BS10-'Alea - Operacional'!BS10</f>
        <v>30.1</v>
      </c>
      <c r="BT10" s="24">
        <f>'Consolidado - Operacional'!BT10-'Alea - Operacional'!BT10</f>
        <v>15.7</v>
      </c>
      <c r="BU10" s="24">
        <f>'Consolidado - Operacional'!BU10-'Alea - Operacional'!BU10</f>
        <v>-90.4</v>
      </c>
      <c r="BV10" s="97">
        <f>'Consolidado - Operacional'!BV10-'Alea - Operacional'!BV10</f>
        <v>330.2</v>
      </c>
      <c r="BW10" s="24">
        <f>'Consolidado - Operacional'!BW10-'Alea - Operacional'!BW10</f>
        <v>-218.8</v>
      </c>
      <c r="BX10" s="24">
        <f>'Consolidado - Operacional'!BX10-'Alea - Operacional'!BX10</f>
        <v>97.5</v>
      </c>
      <c r="BY10" s="24">
        <f>'Consolidado - Operacional'!BY10-'Alea - Operacional'!BY10</f>
        <v>223.7</v>
      </c>
      <c r="BZ10" s="24">
        <f>'Consolidado - Operacional'!BZ10-'Alea - Operacional'!BZ10</f>
        <v>227.8</v>
      </c>
    </row>
    <row r="11" spans="1:78" x14ac:dyDescent="0.2">
      <c r="A11" s="23" t="s">
        <v>56</v>
      </c>
      <c r="B11" s="25">
        <v>0.23857791745822643</v>
      </c>
      <c r="C11" s="25">
        <v>0.26887288420332017</v>
      </c>
      <c r="D11" s="98">
        <v>0.52898008782679318</v>
      </c>
      <c r="E11" s="25">
        <v>0.226203231370292</v>
      </c>
      <c r="F11" s="25">
        <v>0.25799144764857873</v>
      </c>
      <c r="G11" s="25">
        <v>0.2769956790554472</v>
      </c>
      <c r="H11" s="25">
        <v>0.27023507593693447</v>
      </c>
      <c r="I11" s="98">
        <v>0.59742092151239634</v>
      </c>
      <c r="J11" s="25">
        <v>0.24725879420720207</v>
      </c>
      <c r="K11" s="25">
        <v>0.37766370772605767</v>
      </c>
      <c r="L11" s="25">
        <v>0.32653384432216154</v>
      </c>
      <c r="M11" s="25">
        <v>0.31218191520649835</v>
      </c>
      <c r="N11" s="98" t="s">
        <v>229</v>
      </c>
      <c r="O11" s="25">
        <v>0.26900000000000002</v>
      </c>
      <c r="P11" s="25">
        <v>0.30599999999999999</v>
      </c>
      <c r="Q11" s="25">
        <v>0.26200000000000001</v>
      </c>
      <c r="R11" s="25">
        <v>0.24399999999999999</v>
      </c>
      <c r="S11" s="98">
        <v>0.54300000000000004</v>
      </c>
      <c r="T11" s="25">
        <v>0.25600000000000001</v>
      </c>
      <c r="U11" s="25">
        <v>0.21099999999999999</v>
      </c>
      <c r="V11" s="25">
        <v>0.23200000000000001</v>
      </c>
      <c r="W11" s="25">
        <v>0.26500000000000001</v>
      </c>
      <c r="X11" s="98">
        <v>0.65100000000000002</v>
      </c>
      <c r="Y11" s="25">
        <v>0.31900000000000001</v>
      </c>
      <c r="Z11" s="25">
        <v>0.32900000000000001</v>
      </c>
      <c r="AA11" s="25">
        <v>0.34200000000000003</v>
      </c>
      <c r="AB11" s="25">
        <v>0.315</v>
      </c>
      <c r="AC11" s="98">
        <v>0.60799999999999998</v>
      </c>
      <c r="AD11" s="25">
        <v>0.32500000000000001</v>
      </c>
      <c r="AE11" s="25">
        <v>0.32300000000000001</v>
      </c>
      <c r="AF11" s="25">
        <v>0.30399999999999999</v>
      </c>
      <c r="AG11" s="25">
        <v>0.255</v>
      </c>
      <c r="AH11" s="98">
        <v>0.56299999999999994</v>
      </c>
      <c r="AI11" s="25">
        <v>0.28000000000000003</v>
      </c>
      <c r="AJ11" s="25">
        <v>0.28000000000000003</v>
      </c>
      <c r="AK11" s="25">
        <v>0.28899999999999998</v>
      </c>
      <c r="AL11" s="25">
        <v>0.27500000000000002</v>
      </c>
      <c r="AM11" s="98">
        <v>0.61799999999999999</v>
      </c>
      <c r="AN11" s="25">
        <v>0.28599999999999998</v>
      </c>
      <c r="AO11" s="25">
        <v>0.315</v>
      </c>
      <c r="AP11" s="25">
        <v>0.33300000000000002</v>
      </c>
      <c r="AQ11" s="25">
        <v>0.29099999999999998</v>
      </c>
      <c r="AR11" s="98">
        <v>0.56699999999999995</v>
      </c>
      <c r="AS11" s="25">
        <v>0.26900000000000002</v>
      </c>
      <c r="AT11" s="25">
        <v>0.247</v>
      </c>
      <c r="AU11" s="25">
        <v>0.26200000000000001</v>
      </c>
      <c r="AV11" s="25">
        <v>0.24299999999999999</v>
      </c>
      <c r="AW11" s="98">
        <v>0.51300000000000001</v>
      </c>
      <c r="AX11" s="25">
        <v>0.223</v>
      </c>
      <c r="AY11" s="25">
        <v>0.188</v>
      </c>
      <c r="AZ11" s="25">
        <v>0.26400000000000001</v>
      </c>
      <c r="BA11" s="25">
        <v>0.23899999999999999</v>
      </c>
      <c r="BB11" s="98">
        <v>0.53</v>
      </c>
      <c r="BC11" s="25">
        <v>0.20899999999999999</v>
      </c>
      <c r="BD11" s="25">
        <v>0.23</v>
      </c>
      <c r="BE11" s="25">
        <v>0.28199999999999997</v>
      </c>
      <c r="BF11" s="25">
        <v>0.23300000000000001</v>
      </c>
      <c r="BG11" s="98">
        <v>0.32300000000000001</v>
      </c>
      <c r="BH11" s="25">
        <v>0.13300000000000001</v>
      </c>
      <c r="BI11" s="25">
        <v>4.8000000000000001E-2</v>
      </c>
      <c r="BJ11" s="25">
        <v>0.20799999999999999</v>
      </c>
      <c r="BK11" s="25">
        <v>6.4000000000000001E-2</v>
      </c>
      <c r="BL11" s="98">
        <v>0.442</v>
      </c>
      <c r="BM11" s="25">
        <v>0.20899999999999999</v>
      </c>
      <c r="BN11" s="25">
        <v>0.17399999999999999</v>
      </c>
      <c r="BO11" s="25">
        <v>0.2</v>
      </c>
      <c r="BP11" s="25">
        <v>8.9999999999999993E-3</v>
      </c>
      <c r="BQ11" s="98">
        <v>-9.9000000000000005E-2</v>
      </c>
      <c r="BR11" s="25">
        <v>-3.6999999999999998E-2</v>
      </c>
      <c r="BS11" s="25">
        <v>3.7999999999999999E-2</v>
      </c>
      <c r="BT11" s="25">
        <v>1.7999999999999999E-2</v>
      </c>
      <c r="BU11" s="25">
        <v>-0.11</v>
      </c>
      <c r="BV11" s="98">
        <v>0.22</v>
      </c>
      <c r="BW11" s="25">
        <v>-0.23</v>
      </c>
      <c r="BX11" s="25">
        <v>9.0999999999999998E-2</v>
      </c>
      <c r="BY11" s="25">
        <v>0.17599999999999999</v>
      </c>
      <c r="BZ11" s="25">
        <v>0.21</v>
      </c>
    </row>
    <row r="12" spans="1:78" x14ac:dyDescent="0.2">
      <c r="A12" s="26" t="s">
        <v>57</v>
      </c>
      <c r="B12" s="93">
        <f>'Consolidado - Operacional'!B12-'Alea - Operacional'!B12</f>
        <v>3708</v>
      </c>
      <c r="C12" s="93">
        <f>'Consolidado - Operacional'!C12-'Alea - Operacional'!C12</f>
        <v>4625</v>
      </c>
      <c r="D12" s="99">
        <f>'Consolidado - Operacional'!D12-'Alea - Operacional'!D12</f>
        <v>18190</v>
      </c>
      <c r="E12" s="93">
        <f>'Consolidado - Operacional'!E12-'Alea - Operacional'!E12</f>
        <v>5261</v>
      </c>
      <c r="F12" s="93">
        <f>'Consolidado - Operacional'!F12-'Alea - Operacional'!F12</f>
        <v>4780</v>
      </c>
      <c r="G12" s="93">
        <f>'Consolidado - Operacional'!G12-'Alea - Operacional'!G12</f>
        <v>1948</v>
      </c>
      <c r="H12" s="93">
        <f>'Consolidado - Operacional'!H12-'Alea - Operacional'!H12</f>
        <v>6201</v>
      </c>
      <c r="I12" s="99">
        <f>'Consolidado - Operacional'!I12-'Alea - Operacional'!I12</f>
        <v>15710</v>
      </c>
      <c r="J12" s="93">
        <f>'Consolidado - Operacional'!J12-'Alea - Operacional'!J12</f>
        <v>4541</v>
      </c>
      <c r="K12" s="93">
        <f>'Consolidado - Operacional'!K12-'Alea - Operacional'!K12</f>
        <v>3566</v>
      </c>
      <c r="L12" s="93">
        <f>'Consolidado - Operacional'!L12-'Alea - Operacional'!L12</f>
        <v>2646</v>
      </c>
      <c r="M12" s="93">
        <f>'Consolidado - Operacional'!M12-'Alea - Operacional'!M12</f>
        <v>4957</v>
      </c>
      <c r="N12" s="99">
        <f>'Consolidado - Operacional'!N12-'Alea - Operacional'!N12</f>
        <v>16180</v>
      </c>
      <c r="O12" s="93">
        <f>'Consolidado - Operacional'!O12-'Alea - Operacional'!O12</f>
        <v>4319</v>
      </c>
      <c r="P12" s="93">
        <f>'Consolidado - Operacional'!P12-'Alea - Operacional'!P12</f>
        <v>4681</v>
      </c>
      <c r="Q12" s="93">
        <f>'Consolidado - Operacional'!Q12-'Alea - Operacional'!Q12</f>
        <v>3124</v>
      </c>
      <c r="R12" s="93">
        <f>'Consolidado - Operacional'!R12-'Alea - Operacional'!R12</f>
        <v>4056</v>
      </c>
      <c r="S12" s="99">
        <f>'Consolidado - Operacional'!S12-'Alea - Operacional'!S12</f>
        <v>15398</v>
      </c>
      <c r="T12" s="93">
        <f>'Consolidado - Operacional'!T12-'Alea - Operacional'!T12</f>
        <v>4655</v>
      </c>
      <c r="U12" s="93">
        <f>'Consolidado - Operacional'!U12-'Alea - Operacional'!U12</f>
        <v>2435</v>
      </c>
      <c r="V12" s="93">
        <f>'Consolidado - Operacional'!V12-'Alea - Operacional'!V12</f>
        <v>4964</v>
      </c>
      <c r="W12" s="93">
        <f>'Consolidado - Operacional'!W12-'Alea - Operacional'!W12</f>
        <v>3344</v>
      </c>
      <c r="X12" s="99">
        <f>'Consolidado - Operacional'!X12-'Alea - Operacional'!X12</f>
        <v>14879</v>
      </c>
      <c r="Y12" s="93">
        <f>'Consolidado - Operacional'!Y12-'Alea - Operacional'!Y12</f>
        <v>3020</v>
      </c>
      <c r="Z12" s="93">
        <f>'Consolidado - Operacional'!Z12-'Alea - Operacional'!Z12</f>
        <v>3796</v>
      </c>
      <c r="AA12" s="93">
        <f>'Consolidado - Operacional'!AA12-'Alea - Operacional'!AA12</f>
        <v>6179</v>
      </c>
      <c r="AB12" s="93">
        <f>'Consolidado - Operacional'!AB12-'Alea - Operacional'!AB12</f>
        <v>1884</v>
      </c>
      <c r="AC12" s="99">
        <f>'Consolidado - Operacional'!AC12-'Alea - Operacional'!AC12</f>
        <v>9246</v>
      </c>
      <c r="AD12" s="93">
        <f>'Consolidado - Operacional'!AD12-'Alea - Operacional'!AD12</f>
        <v>2728</v>
      </c>
      <c r="AE12" s="93">
        <f>'Consolidado - Operacional'!AE12-'Alea - Operacional'!AE12</f>
        <v>2163</v>
      </c>
      <c r="AF12" s="93">
        <f>'Consolidado - Operacional'!AF12-'Alea - Operacional'!AF12</f>
        <v>2499</v>
      </c>
      <c r="AG12" s="93">
        <f>'Consolidado - Operacional'!AG12-'Alea - Operacional'!AG12</f>
        <v>1856</v>
      </c>
      <c r="AH12" s="99">
        <f>'Consolidado - Operacional'!AH12-'Alea - Operacional'!AH12</f>
        <v>10368</v>
      </c>
      <c r="AI12" s="93">
        <f>'Consolidado - Operacional'!AI12-'Alea - Operacional'!AI12</f>
        <v>1752</v>
      </c>
      <c r="AJ12" s="93">
        <f>'Consolidado - Operacional'!AJ12-'Alea - Operacional'!AJ12</f>
        <v>3844</v>
      </c>
      <c r="AK12" s="93">
        <f>'Consolidado - Operacional'!AK12-'Alea - Operacional'!AK12</f>
        <v>3236</v>
      </c>
      <c r="AL12" s="93">
        <f>'Consolidado - Operacional'!AL12-'Alea - Operacional'!AL12</f>
        <v>1536</v>
      </c>
      <c r="AM12" s="99">
        <f>'Consolidado - Operacional'!AM12-'Alea - Operacional'!AM12</f>
        <v>10244</v>
      </c>
      <c r="AN12" s="93">
        <f>'Consolidado - Operacional'!AN12-'Alea - Operacional'!AN12</f>
        <v>2488</v>
      </c>
      <c r="AO12" s="93">
        <f>'Consolidado - Operacional'!AO12-'Alea - Operacional'!AO12</f>
        <v>2632</v>
      </c>
      <c r="AP12" s="93">
        <f>'Consolidado - Operacional'!AP12-'Alea - Operacional'!AP12</f>
        <v>3720</v>
      </c>
      <c r="AQ12" s="93">
        <f>'Consolidado - Operacional'!AQ12-'Alea - Operacional'!AQ12</f>
        <v>1404</v>
      </c>
      <c r="AR12" s="99">
        <f>'Consolidado - Operacional'!AR12-'Alea - Operacional'!AR12</f>
        <v>9707</v>
      </c>
      <c r="AS12" s="93">
        <f>'Consolidado - Operacional'!AS12-'Alea - Operacional'!AS12</f>
        <v>3252</v>
      </c>
      <c r="AT12" s="93">
        <f>'Consolidado - Operacional'!AT12-'Alea - Operacional'!AT12</f>
        <v>1672</v>
      </c>
      <c r="AU12" s="93">
        <f>'Consolidado - Operacional'!AU12-'Alea - Operacional'!AU12</f>
        <v>2136</v>
      </c>
      <c r="AV12" s="93">
        <f>'Consolidado - Operacional'!AV12-'Alea - Operacional'!AV12</f>
        <v>2647</v>
      </c>
      <c r="AW12" s="99">
        <f>'Consolidado - Operacional'!AW12-'Alea - Operacional'!AW12</f>
        <v>6838</v>
      </c>
      <c r="AX12" s="93">
        <f>'Consolidado - Operacional'!AX12-'Alea - Operacional'!AX12</f>
        <v>2668</v>
      </c>
      <c r="AY12" s="93">
        <f>'Consolidado - Operacional'!AY12-'Alea - Operacional'!AY12</f>
        <v>1811</v>
      </c>
      <c r="AZ12" s="93">
        <f>'Consolidado - Operacional'!AZ12-'Alea - Operacional'!AZ12</f>
        <v>1895</v>
      </c>
      <c r="BA12" s="93">
        <f>'Consolidado - Operacional'!BA12-'Alea - Operacional'!BA12</f>
        <v>464</v>
      </c>
      <c r="BB12" s="99">
        <f>'Consolidado - Operacional'!BB12-'Alea - Operacional'!BB12</f>
        <v>5712</v>
      </c>
      <c r="BC12" s="93">
        <f>'Consolidado - Operacional'!BC12-'Alea - Operacional'!BC12</f>
        <v>1480</v>
      </c>
      <c r="BD12" s="93">
        <f>'Consolidado - Operacional'!BD12-'Alea - Operacional'!BD12</f>
        <v>1304</v>
      </c>
      <c r="BE12" s="93">
        <f>'Consolidado - Operacional'!BE12-'Alea - Operacional'!BE12</f>
        <v>1240</v>
      </c>
      <c r="BF12" s="93">
        <f>'Consolidado - Operacional'!BF12-'Alea - Operacional'!BF12</f>
        <v>1688</v>
      </c>
      <c r="BG12" s="99">
        <f>'Consolidado - Operacional'!BG12-'Alea - Operacional'!BG12</f>
        <v>6264</v>
      </c>
      <c r="BH12" s="93">
        <f>'Consolidado - Operacional'!BH12-'Alea - Operacional'!BH12</f>
        <v>1624</v>
      </c>
      <c r="BI12" s="93">
        <f>'Consolidado - Operacional'!BI12-'Alea - Operacional'!BI12</f>
        <v>1183</v>
      </c>
      <c r="BJ12" s="93">
        <f>'Consolidado - Operacional'!BJ12-'Alea - Operacional'!BJ12</f>
        <v>2445</v>
      </c>
      <c r="BK12" s="93">
        <f>'Consolidado - Operacional'!BK12-'Alea - Operacional'!BK12</f>
        <v>1012</v>
      </c>
      <c r="BL12" s="99">
        <f>'Consolidado - Operacional'!BL12-'Alea - Operacional'!BL12</f>
        <v>7027</v>
      </c>
      <c r="BM12" s="93">
        <f>'Consolidado - Operacional'!BM12-'Alea - Operacional'!BM12</f>
        <v>3487</v>
      </c>
      <c r="BN12" s="93">
        <f>'Consolidado - Operacional'!BN12-'Alea - Operacional'!BN12</f>
        <v>1014</v>
      </c>
      <c r="BO12" s="93">
        <f>'Consolidado - Operacional'!BO12-'Alea - Operacional'!BO12</f>
        <v>1731</v>
      </c>
      <c r="BP12" s="93">
        <f>'Consolidado - Operacional'!BP12-'Alea - Operacional'!BP12</f>
        <v>795</v>
      </c>
      <c r="BQ12" s="99">
        <f>'Consolidado - Operacional'!BQ12-'Alea - Operacional'!BQ12</f>
        <v>16889</v>
      </c>
      <c r="BR12" s="93">
        <f>'Consolidado - Operacional'!BR12-'Alea - Operacional'!BR12</f>
        <v>6507</v>
      </c>
      <c r="BS12" s="93">
        <f>'Consolidado - Operacional'!BS12-'Alea - Operacional'!BS12</f>
        <v>3848</v>
      </c>
      <c r="BT12" s="93">
        <f>'Consolidado - Operacional'!BT12-'Alea - Operacional'!BT12</f>
        <v>4078</v>
      </c>
      <c r="BU12" s="93">
        <f>'Consolidado - Operacional'!BU12-'Alea - Operacional'!BU12</f>
        <v>2456</v>
      </c>
      <c r="BV12" s="99">
        <f>'Consolidado - Operacional'!BV12-'Alea - Operacional'!BV12</f>
        <v>14462</v>
      </c>
      <c r="BW12" s="93">
        <f>'Consolidado - Operacional'!BW12-'Alea - Operacional'!BW12</f>
        <v>3901</v>
      </c>
      <c r="BX12" s="93">
        <f>'Consolidado - Operacional'!BX12-'Alea - Operacional'!BX12</f>
        <v>6566</v>
      </c>
      <c r="BY12" s="93">
        <f>'Consolidado - Operacional'!BY12-'Alea - Operacional'!BY12</f>
        <v>2857</v>
      </c>
      <c r="BZ12" s="93">
        <f>'Consolidado - Operacional'!BZ12-'Alea - Operacional'!BZ12</f>
        <v>1138</v>
      </c>
    </row>
    <row r="13" spans="1:78" x14ac:dyDescent="0.2">
      <c r="A13" s="26" t="s">
        <v>58</v>
      </c>
      <c r="B13" s="94">
        <f>'Consolidado - Operacional'!B13-'Alea - Operacional'!B13</f>
        <v>27667.925681139699</v>
      </c>
      <c r="C13" s="94">
        <f>'Consolidado - Operacional'!C13-'Alea - Operacional'!C13</f>
        <v>23001.774328469</v>
      </c>
      <c r="D13" s="100">
        <f>'Consolidado - Operacional'!D13-'Alea - Operacional'!D13</f>
        <v>22509.3252608283</v>
      </c>
      <c r="E13" s="94">
        <f>'Consolidado - Operacional'!E13-'Alea - Operacional'!E13</f>
        <v>22509.3252608283</v>
      </c>
      <c r="F13" s="94">
        <f>'Consolidado - Operacional'!F13-'Alea - Operacional'!F13</f>
        <v>20711.191404056397</v>
      </c>
      <c r="G13" s="94">
        <f>'Consolidado - Operacional'!G13-'Alea - Operacional'!G13</f>
        <v>20483.120384094702</v>
      </c>
      <c r="H13" s="94">
        <f>'Consolidado - Operacional'!H13-'Alea - Operacional'!H13</f>
        <v>18276.900584119099</v>
      </c>
      <c r="I13" s="100">
        <f>'Consolidado - Operacional'!I13-'Alea - Operacional'!I13</f>
        <v>17972.0159421223</v>
      </c>
      <c r="J13" s="94">
        <f>'Consolidado - Operacional'!J13-'Alea - Operacional'!J13</f>
        <v>17972.0159421223</v>
      </c>
      <c r="K13" s="94">
        <f>'Consolidado - Operacional'!K13-'Alea - Operacional'!K13</f>
        <v>16110.190581619499</v>
      </c>
      <c r="L13" s="94">
        <f>'Consolidado - Operacional'!L13-'Alea - Operacional'!L13</f>
        <v>17150.359958344699</v>
      </c>
      <c r="M13" s="94">
        <f>'Consolidado - Operacional'!M13-'Alea - Operacional'!M13</f>
        <v>15740.326899556059</v>
      </c>
      <c r="N13" s="100">
        <f>'Consolidado - Operacional'!N13-'Alea - Operacional'!N13</f>
        <v>16261.261678851604</v>
      </c>
      <c r="O13" s="94">
        <f>'Consolidado - Operacional'!O13-'Alea - Operacional'!O13</f>
        <v>16261.261678851604</v>
      </c>
      <c r="P13" s="94">
        <f>'Consolidado - Operacional'!P13-'Alea - Operacional'!P13</f>
        <v>15019.716570000001</v>
      </c>
      <c r="Q13" s="94">
        <f>'Consolidado - Operacional'!Q13-'Alea - Operacional'!Q13</f>
        <v>14786.750681797854</v>
      </c>
      <c r="R13" s="94">
        <f>'Consolidado - Operacional'!R13-'Alea - Operacional'!R13</f>
        <v>15105.791784999998</v>
      </c>
      <c r="S13" s="100">
        <f>'Consolidado - Operacional'!S13-'Alea - Operacional'!S13</f>
        <v>15068.332</v>
      </c>
      <c r="T13" s="94">
        <f>'Consolidado - Operacional'!T13-'Alea - Operacional'!T13</f>
        <v>15068.332</v>
      </c>
      <c r="U13" s="94">
        <f>'Consolidado - Operacional'!U13-'Alea - Operacional'!U13</f>
        <v>13946.451439999999</v>
      </c>
      <c r="V13" s="94">
        <f>'Consolidado - Operacional'!V13-'Alea - Operacional'!V13</f>
        <v>12931.855476000001</v>
      </c>
      <c r="W13" s="94">
        <f>'Consolidado - Operacional'!W13-'Alea - Operacional'!W13</f>
        <v>12905.32414679787</v>
      </c>
      <c r="X13" s="100">
        <f>'Consolidado - Operacional'!X13-'Alea - Operacional'!X13</f>
        <v>12392.3</v>
      </c>
      <c r="Y13" s="94">
        <f>'Consolidado - Operacional'!Y13-'Alea - Operacional'!Y13</f>
        <v>12392.3</v>
      </c>
      <c r="Z13" s="94">
        <f>'Consolidado - Operacional'!Z13-'Alea - Operacional'!Z13</f>
        <v>12214.984399999999</v>
      </c>
      <c r="AA13" s="94">
        <f>'Consolidado - Operacional'!AA13-'Alea - Operacional'!AA13</f>
        <v>11996.6214</v>
      </c>
      <c r="AB13" s="94">
        <f>'Consolidado - Operacional'!AB13-'Alea - Operacional'!AB13</f>
        <v>11371.136937000001</v>
      </c>
      <c r="AC13" s="100">
        <f>'Consolidado - Operacional'!AC13-'Alea - Operacional'!AC13</f>
        <v>10974.5</v>
      </c>
      <c r="AD13" s="94">
        <f>'Consolidado - Operacional'!AD13-'Alea - Operacional'!AD13</f>
        <v>10974.5</v>
      </c>
      <c r="AE13" s="94">
        <f>'Consolidado - Operacional'!AE13-'Alea - Operacional'!AE13</f>
        <v>10802.8</v>
      </c>
      <c r="AF13" s="94">
        <f>'Consolidado - Operacional'!AF13-'Alea - Operacional'!AF13</f>
        <v>10690.5</v>
      </c>
      <c r="AG13" s="94">
        <f>'Consolidado - Operacional'!AG13-'Alea - Operacional'!AG13</f>
        <v>10556.7</v>
      </c>
      <c r="AH13" s="100">
        <f>'Consolidado - Operacional'!AH13-'Alea - Operacional'!AH13</f>
        <v>10619.4</v>
      </c>
      <c r="AI13" s="94">
        <f>'Consolidado - Operacional'!AI13-'Alea - Operacional'!AI13</f>
        <v>10619.4</v>
      </c>
      <c r="AJ13" s="94">
        <f>'Consolidado - Operacional'!AJ13-'Alea - Operacional'!AJ13</f>
        <v>9869.7000000000007</v>
      </c>
      <c r="AK13" s="94">
        <f>'Consolidado - Operacional'!AK13-'Alea - Operacional'!AK13</f>
        <v>9499.2999999999993</v>
      </c>
      <c r="AL13" s="94">
        <f>'Consolidado - Operacional'!AL13-'Alea - Operacional'!AL13</f>
        <v>9418.1</v>
      </c>
      <c r="AM13" s="100">
        <f>'Consolidado - Operacional'!AM13-'Alea - Operacional'!AM13</f>
        <v>8893.6</v>
      </c>
      <c r="AN13" s="94">
        <f>'Consolidado - Operacional'!AN13-'Alea - Operacional'!AN13</f>
        <v>8893.6</v>
      </c>
      <c r="AO13" s="94">
        <f>'Consolidado - Operacional'!AO13-'Alea - Operacional'!AO13</f>
        <v>7843.3</v>
      </c>
      <c r="AP13" s="94">
        <f>'Consolidado - Operacional'!AP13-'Alea - Operacional'!AP13</f>
        <v>7130.9</v>
      </c>
      <c r="AQ13" s="94">
        <f>'Consolidado - Operacional'!AQ13-'Alea - Operacional'!AQ13</f>
        <v>6872</v>
      </c>
      <c r="AR13" s="100">
        <f>'Consolidado - Operacional'!AR13-'Alea - Operacional'!AR13</f>
        <v>6695</v>
      </c>
      <c r="AS13" s="94">
        <f>'Consolidado - Operacional'!AS13-'Alea - Operacional'!AS13</f>
        <v>6695</v>
      </c>
      <c r="AT13" s="94">
        <f>'Consolidado - Operacional'!AT13-'Alea - Operacional'!AT13</f>
        <v>6333.7</v>
      </c>
      <c r="AU13" s="94">
        <f>'Consolidado - Operacional'!AU13-'Alea - Operacional'!AU13</f>
        <v>5105.6000000000004</v>
      </c>
      <c r="AV13" s="94">
        <f>'Consolidado - Operacional'!AV13-'Alea - Operacional'!AV13</f>
        <v>4516.7</v>
      </c>
      <c r="AW13" s="100">
        <f>'Consolidado - Operacional'!AW13-'Alea - Operacional'!AW13</f>
        <v>4461.8</v>
      </c>
      <c r="AX13" s="94">
        <f>'Consolidado - Operacional'!AX13-'Alea - Operacional'!AX13</f>
        <v>4461.8</v>
      </c>
      <c r="AY13" s="94">
        <f>'Consolidado - Operacional'!AY13-'Alea - Operacional'!AY13</f>
        <v>4204.1000000000004</v>
      </c>
      <c r="AZ13" s="94">
        <f>'Consolidado - Operacional'!AZ13-'Alea - Operacional'!AZ13</f>
        <v>4450.5</v>
      </c>
      <c r="BA13" s="94">
        <f>'Consolidado - Operacional'!BA13-'Alea - Operacional'!BA13</f>
        <v>4634.3999999999996</v>
      </c>
      <c r="BB13" s="100">
        <f>'Consolidado - Operacional'!BB13-'Alea - Operacional'!BB13</f>
        <v>4732.8999999999996</v>
      </c>
      <c r="BC13" s="94">
        <f>'Consolidado - Operacional'!BC13-'Alea - Operacional'!BC13</f>
        <v>4732.8999999999996</v>
      </c>
      <c r="BD13" s="94">
        <f>'Consolidado - Operacional'!BD13-'Alea - Operacional'!BD13</f>
        <v>4020.7</v>
      </c>
      <c r="BE13" s="94">
        <f>'Consolidado - Operacional'!BE13-'Alea - Operacional'!BE13</f>
        <v>3996.6</v>
      </c>
      <c r="BF13" s="94">
        <f>'Consolidado - Operacional'!BF13-'Alea - Operacional'!BF13</f>
        <v>4074.5</v>
      </c>
      <c r="BG13" s="100">
        <f>'Consolidado - Operacional'!BG13-'Alea - Operacional'!BG13</f>
        <v>3954.9</v>
      </c>
      <c r="BH13" s="94">
        <f>'Consolidado - Operacional'!BH13-'Alea - Operacional'!BH13</f>
        <v>3954.9</v>
      </c>
      <c r="BI13" s="94">
        <f>'Consolidado - Operacional'!BI13-'Alea - Operacional'!BI13</f>
        <v>3368.7</v>
      </c>
      <c r="BJ13" s="94">
        <f>'Consolidado - Operacional'!BJ13-'Alea - Operacional'!BJ13</f>
        <v>2710.2</v>
      </c>
      <c r="BK13" s="94">
        <f>'Consolidado - Operacional'!BK13-'Alea - Operacional'!BK13</f>
        <v>2960.6</v>
      </c>
      <c r="BL13" s="100">
        <f>'Consolidado - Operacional'!BL13-'Alea - Operacional'!BL13</f>
        <v>2427.6</v>
      </c>
      <c r="BM13" s="94">
        <f>'Consolidado - Operacional'!BM13-'Alea - Operacional'!BM13</f>
        <v>2427.6</v>
      </c>
      <c r="BN13" s="94">
        <f>'Consolidado - Operacional'!BN13-'Alea - Operacional'!BN13</f>
        <v>2090.4</v>
      </c>
      <c r="BO13" s="94">
        <f>'Consolidado - Operacional'!BO13-'Alea - Operacional'!BO13</f>
        <v>1875</v>
      </c>
      <c r="BP13" s="94">
        <f>'Consolidado - Operacional'!BP13-'Alea - Operacional'!BP13</f>
        <v>2002.6</v>
      </c>
      <c r="BQ13" s="100">
        <f>'Consolidado - Operacional'!BQ13-'Alea - Operacional'!BQ13</f>
        <v>1890.8</v>
      </c>
      <c r="BR13" s="94">
        <f>'Consolidado - Operacional'!BR13-'Alea - Operacional'!BR13</f>
        <v>1890.8</v>
      </c>
      <c r="BS13" s="94">
        <f>'Consolidado - Operacional'!BS13-'Alea - Operacional'!BS13</f>
        <v>2182.4</v>
      </c>
      <c r="BT13" s="94">
        <f>'Consolidado - Operacional'!BT13-'Alea - Operacional'!BT13</f>
        <v>2147.6</v>
      </c>
      <c r="BU13" s="94">
        <f>'Consolidado - Operacional'!BU13-'Alea - Operacional'!BU13</f>
        <v>4323.3999999999996</v>
      </c>
      <c r="BV13" s="100">
        <f>'Consolidado - Operacional'!BV13-'Alea - Operacional'!BV13</f>
        <v>5706.5</v>
      </c>
      <c r="BW13" s="94">
        <f>'Consolidado - Operacional'!BW13-'Alea - Operacional'!BW13</f>
        <v>5706.5</v>
      </c>
      <c r="BX13" s="94">
        <f>'Consolidado - Operacional'!BX13-'Alea - Operacional'!BX13</f>
        <v>5458.8</v>
      </c>
      <c r="BY13" s="94">
        <f>'Consolidado - Operacional'!BY13-'Alea - Operacional'!BY13</f>
        <v>4502.3999999999996</v>
      </c>
      <c r="BZ13" s="94">
        <f>'Consolidado - Operacional'!BZ13-'Alea - Operacional'!BZ13</f>
        <v>4547.5</v>
      </c>
    </row>
    <row r="14" spans="1:78" x14ac:dyDescent="0.2">
      <c r="A14" s="26" t="s">
        <v>59</v>
      </c>
      <c r="B14" s="24">
        <f>'Consolidado - Operacional'!B14-'Alea - Operacional'!B14</f>
        <v>4206.5807386598017</v>
      </c>
      <c r="C14" s="24">
        <f>'Consolidado - Operacional'!C14-'Alea - Operacional'!C14</f>
        <v>3882.9754686664455</v>
      </c>
      <c r="D14" s="97">
        <f>'Consolidado - Operacional'!D14-'Alea - Operacional'!D14</f>
        <v>3778.010781167</v>
      </c>
      <c r="E14" s="24">
        <f>'Consolidado - Operacional'!E14-'Alea - Operacional'!E14</f>
        <v>3778.010781167</v>
      </c>
      <c r="F14" s="24">
        <f>'Consolidado - Operacional'!F14-'Alea - Operacional'!F14</f>
        <v>3160.0180024937754</v>
      </c>
      <c r="G14" s="24">
        <f>'Consolidado - Operacional'!G14-'Alea - Operacional'!G14</f>
        <v>2744.2634875240005</v>
      </c>
      <c r="H14" s="24">
        <f>'Consolidado - Operacional'!H14-'Alea - Operacional'!H14</f>
        <v>2669.1277268739996</v>
      </c>
      <c r="I14" s="97">
        <f>'Consolidado - Operacional'!I14-'Alea - Operacional'!I14</f>
        <v>2819.0695984540007</v>
      </c>
      <c r="J14" s="24">
        <f>'Consolidado - Operacional'!J14-'Alea - Operacional'!J14</f>
        <v>2819.0695984540007</v>
      </c>
      <c r="K14" s="24">
        <f>'Consolidado - Operacional'!K14-'Alea - Operacional'!K14</f>
        <v>2415.2834325739996</v>
      </c>
      <c r="L14" s="24">
        <f>'Consolidado - Operacional'!L14-'Alea - Operacional'!L14</f>
        <v>1871.9805437831292</v>
      </c>
      <c r="M14" s="24">
        <f>'Consolidado - Operacional'!M14-'Alea - Operacional'!M14</f>
        <v>1947.9059999999999</v>
      </c>
      <c r="N14" s="97">
        <f>'Consolidado - Operacional'!N14-'Alea - Operacional'!N14</f>
        <v>2141.2010883040002</v>
      </c>
      <c r="O14" s="24">
        <f>'Consolidado - Operacional'!O14-'Alea - Operacional'!O14</f>
        <v>2141.2010883040002</v>
      </c>
      <c r="P14" s="24">
        <f>'Consolidado - Operacional'!P14-'Alea - Operacional'!P14</f>
        <v>1976.3889989000002</v>
      </c>
      <c r="Q14" s="24">
        <f>'Consolidado - Operacional'!Q14-'Alea - Operacional'!Q14</f>
        <v>2061.2460069039998</v>
      </c>
      <c r="R14" s="24">
        <f>'Consolidado - Operacional'!R14-'Alea - Operacional'!R14</f>
        <v>1821.1819989000001</v>
      </c>
      <c r="S14" s="97">
        <f>'Consolidado - Operacional'!S14-'Alea - Operacional'!S14</f>
        <v>1918.1079981</v>
      </c>
      <c r="T14" s="24">
        <f>'Consolidado - Operacional'!T14-'Alea - Operacional'!T14</f>
        <v>1918.1079981</v>
      </c>
      <c r="U14" s="24">
        <f>'Consolidado - Operacional'!U14-'Alea - Operacional'!U14</f>
        <v>1918.4559981</v>
      </c>
      <c r="V14" s="24">
        <f>'Consolidado - Operacional'!V14-'Alea - Operacional'!V14</f>
        <v>1892.2749980999999</v>
      </c>
      <c r="W14" s="24">
        <f>'Consolidado - Operacional'!W14-'Alea - Operacional'!W14</f>
        <v>1637.8691283790004</v>
      </c>
      <c r="X14" s="97">
        <f>'Consolidado - Operacional'!X14-'Alea - Operacional'!X14</f>
        <v>1665.9559563</v>
      </c>
      <c r="Y14" s="24">
        <f>'Consolidado - Operacional'!Y14-'Alea - Operacional'!Y14</f>
        <v>1665.9559563</v>
      </c>
      <c r="Z14" s="24">
        <f>'Consolidado - Operacional'!Z14-'Alea - Operacional'!Z14</f>
        <v>1561.6459262000001</v>
      </c>
      <c r="AA14" s="24">
        <f>'Consolidado - Operacional'!AA14-'Alea - Operacional'!AA14</f>
        <v>1644.54638202</v>
      </c>
      <c r="AB14" s="24">
        <f>'Consolidado - Operacional'!AB14-'Alea - Operacional'!AB14</f>
        <v>1527.2</v>
      </c>
      <c r="AC14" s="97">
        <f>'Consolidado - Operacional'!AC14-'Alea - Operacional'!AC14</f>
        <v>1649.2</v>
      </c>
      <c r="AD14" s="24">
        <f>'Consolidado - Operacional'!AD14-'Alea - Operacional'!AD14</f>
        <v>1649.2</v>
      </c>
      <c r="AE14" s="24">
        <f>'Consolidado - Operacional'!AE14-'Alea - Operacional'!AE14</f>
        <v>1558.8</v>
      </c>
      <c r="AF14" s="24">
        <f>'Consolidado - Operacional'!AF14-'Alea - Operacional'!AF14</f>
        <v>1320.1</v>
      </c>
      <c r="AG14" s="24">
        <f>'Consolidado - Operacional'!AG14-'Alea - Operacional'!AG14</f>
        <v>1287.7</v>
      </c>
      <c r="AH14" s="97">
        <f>'Consolidado - Operacional'!AH14-'Alea - Operacional'!AH14</f>
        <v>1581.6</v>
      </c>
      <c r="AI14" s="24">
        <f>'Consolidado - Operacional'!AI14-'Alea - Operacional'!AI14</f>
        <v>1581.6</v>
      </c>
      <c r="AJ14" s="24">
        <f>'Consolidado - Operacional'!AJ14-'Alea - Operacional'!AJ14</f>
        <v>1381.1</v>
      </c>
      <c r="AK14" s="24">
        <f>'Consolidado - Operacional'!AK14-'Alea - Operacional'!AK14</f>
        <v>1183.4000000000001</v>
      </c>
      <c r="AL14" s="24">
        <f>'Consolidado - Operacional'!AL14-'Alea - Operacional'!AL14</f>
        <v>1075</v>
      </c>
      <c r="AM14" s="97">
        <f>'Consolidado - Operacional'!AM14-'Alea - Operacional'!AM14</f>
        <v>1144.5</v>
      </c>
      <c r="AN14" s="24">
        <f>'Consolidado - Operacional'!AN14-'Alea - Operacional'!AN14</f>
        <v>1144.5</v>
      </c>
      <c r="AO14" s="24">
        <f>'Consolidado - Operacional'!AO14-'Alea - Operacional'!AO14</f>
        <v>1064</v>
      </c>
      <c r="AP14" s="24">
        <f>'Consolidado - Operacional'!AP14-'Alea - Operacional'!AP14</f>
        <v>963</v>
      </c>
      <c r="AQ14" s="24">
        <f>'Consolidado - Operacional'!AQ14-'Alea - Operacional'!AQ14</f>
        <v>1031.2</v>
      </c>
      <c r="AR14" s="97">
        <f>'Consolidado - Operacional'!AR14-'Alea - Operacional'!AR14</f>
        <v>1179.8</v>
      </c>
      <c r="AS14" s="24">
        <f>'Consolidado - Operacional'!AS14-'Alea - Operacional'!AS14</f>
        <v>1179.8</v>
      </c>
      <c r="AT14" s="24">
        <f>'Consolidado - Operacional'!AT14-'Alea - Operacional'!AT14</f>
        <v>1172.5</v>
      </c>
      <c r="AU14" s="24">
        <f>'Consolidado - Operacional'!AU14-'Alea - Operacional'!AU14</f>
        <v>1090.4000000000001</v>
      </c>
      <c r="AV14" s="24">
        <f>'Consolidado - Operacional'!AV14-'Alea - Operacional'!AV14</f>
        <v>1053.7</v>
      </c>
      <c r="AW14" s="97">
        <f>'Consolidado - Operacional'!AW14-'Alea - Operacional'!AW14</f>
        <v>1085.4000000000001</v>
      </c>
      <c r="AX14" s="24">
        <f>'Consolidado - Operacional'!AX14-'Alea - Operacional'!AX14</f>
        <v>1085.4000000000001</v>
      </c>
      <c r="AY14" s="24">
        <f>'Consolidado - Operacional'!AY14-'Alea - Operacional'!AY14</f>
        <v>1028.5</v>
      </c>
      <c r="AZ14" s="24">
        <f>'Consolidado - Operacional'!AZ14-'Alea - Operacional'!AZ14</f>
        <v>906.3</v>
      </c>
      <c r="BA14" s="24">
        <f>'Consolidado - Operacional'!BA14-'Alea - Operacional'!BA14</f>
        <v>849.1</v>
      </c>
      <c r="BB14" s="97">
        <f>'Consolidado - Operacional'!BB14-'Alea - Operacional'!BB14</f>
        <v>899.8</v>
      </c>
      <c r="BC14" s="24">
        <f>'Consolidado - Operacional'!BC14-'Alea - Operacional'!BC14</f>
        <v>899.8</v>
      </c>
      <c r="BD14" s="24">
        <f>'Consolidado - Operacional'!BD14-'Alea - Operacional'!BD14</f>
        <v>820.7</v>
      </c>
      <c r="BE14" s="24">
        <f>'Consolidado - Operacional'!BE14-'Alea - Operacional'!BE14</f>
        <v>738.4</v>
      </c>
      <c r="BF14" s="24">
        <f>'Consolidado - Operacional'!BF14-'Alea - Operacional'!BF14</f>
        <v>803.5</v>
      </c>
      <c r="BG14" s="97">
        <f>'Consolidado - Operacional'!BG14-'Alea - Operacional'!BG14</f>
        <v>828.7</v>
      </c>
      <c r="BH14" s="24">
        <f>'Consolidado - Operacional'!BH14-'Alea - Operacional'!BH14</f>
        <v>828.7</v>
      </c>
      <c r="BI14" s="24">
        <f>'Consolidado - Operacional'!BI14-'Alea - Operacional'!BI14</f>
        <v>712.4</v>
      </c>
      <c r="BJ14" s="24">
        <f>'Consolidado - Operacional'!BJ14-'Alea - Operacional'!BJ14</f>
        <v>691.4</v>
      </c>
      <c r="BK14" s="24">
        <f>'Consolidado - Operacional'!BK14-'Alea - Operacional'!BK14</f>
        <v>752.3</v>
      </c>
      <c r="BL14" s="97">
        <f>'Consolidado - Operacional'!BL14-'Alea - Operacional'!BL14</f>
        <v>618.4</v>
      </c>
      <c r="BM14" s="24">
        <f>'Consolidado - Operacional'!BM14-'Alea - Operacional'!BM14</f>
        <v>618.4</v>
      </c>
      <c r="BN14" s="24">
        <f>'Consolidado - Operacional'!BN14-'Alea - Operacional'!BN14</f>
        <v>714.8</v>
      </c>
      <c r="BO14" s="24">
        <f>'Consolidado - Operacional'!BO14-'Alea - Operacional'!BO14</f>
        <v>679.7</v>
      </c>
      <c r="BP14" s="24">
        <f>'Consolidado - Operacional'!BP14-'Alea - Operacional'!BP14</f>
        <v>773</v>
      </c>
      <c r="BQ14" s="97">
        <f>'Consolidado - Operacional'!BQ14-'Alea - Operacional'!BQ14</f>
        <v>826.7</v>
      </c>
      <c r="BR14" s="24">
        <f>'Consolidado - Operacional'!BR14-'Alea - Operacional'!BR14</f>
        <v>826.7</v>
      </c>
      <c r="BS14" s="24">
        <f>'Consolidado - Operacional'!BS14-'Alea - Operacional'!BS14</f>
        <v>764.6</v>
      </c>
      <c r="BT14" s="24">
        <f>'Consolidado - Operacional'!BT14-'Alea - Operacional'!BT14</f>
        <v>838.3</v>
      </c>
      <c r="BU14" s="24">
        <f>'Consolidado - Operacional'!BU14-'Alea - Operacional'!BU14</f>
        <v>915</v>
      </c>
      <c r="BV14" s="97">
        <f>'Consolidado - Operacional'!BV14-'Alea - Operacional'!BV14</f>
        <v>1171.5</v>
      </c>
      <c r="BW14" s="24">
        <f>'Consolidado - Operacional'!BW14-'Alea - Operacional'!BW14</f>
        <v>1171.5</v>
      </c>
      <c r="BX14" s="24">
        <f>'Consolidado - Operacional'!BX14-'Alea - Operacional'!BX14</f>
        <v>972.4</v>
      </c>
      <c r="BY14" s="24">
        <f>'Consolidado - Operacional'!BY14-'Alea - Operacional'!BY14</f>
        <v>1043.8</v>
      </c>
      <c r="BZ14" s="24">
        <f>'Consolidado - Operacional'!BZ14-'Alea - Operacional'!BZ14</f>
        <v>856.2</v>
      </c>
    </row>
    <row r="15" spans="1:78" x14ac:dyDescent="0.2">
      <c r="A15" s="27"/>
      <c r="B15" s="28"/>
      <c r="C15" s="28"/>
      <c r="D15" s="28"/>
      <c r="E15" s="28"/>
      <c r="F15" s="28"/>
      <c r="G15" s="28"/>
      <c r="H15" s="28"/>
      <c r="I15" s="28"/>
      <c r="J15" s="28"/>
      <c r="K15" s="28"/>
      <c r="L15" s="28"/>
      <c r="M15" s="28"/>
      <c r="N15" s="28"/>
      <c r="O15" s="28"/>
      <c r="P15" s="28"/>
      <c r="Q15" s="28"/>
      <c r="R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28"/>
      <c r="BA15" s="28"/>
      <c r="BB15" s="28"/>
      <c r="BC15" s="28"/>
      <c r="BD15" s="28"/>
      <c r="BE15" s="28"/>
      <c r="BF15" s="28"/>
      <c r="BG15" s="28"/>
      <c r="BH15" s="28"/>
      <c r="BI15" s="28"/>
      <c r="BJ15" s="28"/>
      <c r="BK15" s="28"/>
      <c r="BL15" s="28"/>
      <c r="BM15" s="28"/>
      <c r="BN15" s="28"/>
      <c r="BO15" s="28"/>
      <c r="BP15" s="28"/>
      <c r="BQ15" s="28"/>
      <c r="BR15" s="28"/>
      <c r="BS15" s="28"/>
      <c r="BT15" s="28"/>
      <c r="BU15" s="28"/>
      <c r="BV15" s="28"/>
      <c r="BW15" s="28"/>
      <c r="BX15" s="28"/>
      <c r="BY15" s="28"/>
      <c r="BZ15" s="28"/>
    </row>
    <row r="16" spans="1:78" x14ac:dyDescent="0.2">
      <c r="A16" s="13" t="s">
        <v>60</v>
      </c>
    </row>
    <row r="17" spans="1:78" s="32" customFormat="1" x14ac:dyDescent="0.25">
      <c r="A17" s="29" t="s">
        <v>61</v>
      </c>
      <c r="B17" s="16" t="s">
        <v>277</v>
      </c>
      <c r="C17" s="16" t="s">
        <v>276</v>
      </c>
      <c r="D17" s="16">
        <v>2025</v>
      </c>
      <c r="E17" s="16" t="s">
        <v>274</v>
      </c>
      <c r="F17" s="16" t="s">
        <v>265</v>
      </c>
      <c r="G17" s="16" t="str">
        <f t="shared" ref="G17:BR17" si="0">G7</f>
        <v>2T25</v>
      </c>
      <c r="H17" s="16" t="str">
        <f t="shared" si="0"/>
        <v>1T25</v>
      </c>
      <c r="I17" s="16">
        <f t="shared" si="0"/>
        <v>2024</v>
      </c>
      <c r="J17" s="16" t="str">
        <f t="shared" si="0"/>
        <v>4T24</v>
      </c>
      <c r="K17" s="125" t="str">
        <f t="shared" si="0"/>
        <v>3T24</v>
      </c>
      <c r="L17" s="125" t="str">
        <f t="shared" si="0"/>
        <v>2T24</v>
      </c>
      <c r="M17" s="16" t="str">
        <f t="shared" si="0"/>
        <v>1T24</v>
      </c>
      <c r="N17" s="16">
        <f t="shared" si="0"/>
        <v>2023</v>
      </c>
      <c r="O17" s="16" t="str">
        <f t="shared" si="0"/>
        <v>4T23</v>
      </c>
      <c r="P17" s="16" t="str">
        <f t="shared" si="0"/>
        <v>3T23</v>
      </c>
      <c r="Q17" s="16" t="str">
        <f t="shared" si="0"/>
        <v>2T23</v>
      </c>
      <c r="R17" s="16" t="str">
        <f t="shared" si="0"/>
        <v>1T23</v>
      </c>
      <c r="S17" s="16">
        <f t="shared" si="0"/>
        <v>2022</v>
      </c>
      <c r="T17" s="16" t="str">
        <f t="shared" si="0"/>
        <v>4T22</v>
      </c>
      <c r="U17" s="16" t="str">
        <f t="shared" si="0"/>
        <v>3T22</v>
      </c>
      <c r="V17" s="16" t="str">
        <f t="shared" si="0"/>
        <v>2T22</v>
      </c>
      <c r="W17" s="16" t="str">
        <f t="shared" si="0"/>
        <v>1T22</v>
      </c>
      <c r="X17" s="16">
        <f t="shared" si="0"/>
        <v>2021</v>
      </c>
      <c r="Y17" s="16" t="str">
        <f t="shared" si="0"/>
        <v>4T21</v>
      </c>
      <c r="Z17" s="16" t="str">
        <f t="shared" si="0"/>
        <v>3T21</v>
      </c>
      <c r="AA17" s="16" t="str">
        <f t="shared" si="0"/>
        <v>2T21</v>
      </c>
      <c r="AB17" s="16" t="str">
        <f t="shared" si="0"/>
        <v>1T21</v>
      </c>
      <c r="AC17" s="16">
        <f t="shared" si="0"/>
        <v>2020</v>
      </c>
      <c r="AD17" s="16" t="str">
        <f t="shared" si="0"/>
        <v>4T20</v>
      </c>
      <c r="AE17" s="16" t="str">
        <f t="shared" si="0"/>
        <v>3T20</v>
      </c>
      <c r="AF17" s="16" t="str">
        <f t="shared" si="0"/>
        <v>2T20</v>
      </c>
      <c r="AG17" s="16" t="str">
        <f t="shared" si="0"/>
        <v>1T20</v>
      </c>
      <c r="AH17" s="16">
        <f t="shared" si="0"/>
        <v>2019</v>
      </c>
      <c r="AI17" s="16" t="str">
        <f t="shared" si="0"/>
        <v>4T19</v>
      </c>
      <c r="AJ17" s="16" t="str">
        <f t="shared" si="0"/>
        <v>3T19</v>
      </c>
      <c r="AK17" s="16" t="str">
        <f t="shared" si="0"/>
        <v>2T19</v>
      </c>
      <c r="AL17" s="16" t="str">
        <f t="shared" si="0"/>
        <v>1T19</v>
      </c>
      <c r="AM17" s="16">
        <f t="shared" si="0"/>
        <v>2018</v>
      </c>
      <c r="AN17" s="16" t="str">
        <f t="shared" si="0"/>
        <v>4T18</v>
      </c>
      <c r="AO17" s="16" t="str">
        <f t="shared" si="0"/>
        <v>3T18</v>
      </c>
      <c r="AP17" s="16" t="str">
        <f t="shared" si="0"/>
        <v>2T18</v>
      </c>
      <c r="AQ17" s="16" t="str">
        <f t="shared" si="0"/>
        <v>1T18</v>
      </c>
      <c r="AR17" s="16">
        <f t="shared" si="0"/>
        <v>2017</v>
      </c>
      <c r="AS17" s="16" t="str">
        <f t="shared" si="0"/>
        <v>4T17</v>
      </c>
      <c r="AT17" s="16" t="str">
        <f t="shared" si="0"/>
        <v>3T17</v>
      </c>
      <c r="AU17" s="16" t="str">
        <f t="shared" si="0"/>
        <v>2T17</v>
      </c>
      <c r="AV17" s="16" t="str">
        <f t="shared" si="0"/>
        <v>1T17</v>
      </c>
      <c r="AW17" s="16">
        <f t="shared" si="0"/>
        <v>2016</v>
      </c>
      <c r="AX17" s="16" t="str">
        <f t="shared" si="0"/>
        <v>4T16</v>
      </c>
      <c r="AY17" s="16" t="str">
        <f t="shared" si="0"/>
        <v>3T16</v>
      </c>
      <c r="AZ17" s="16" t="str">
        <f t="shared" si="0"/>
        <v>2T16</v>
      </c>
      <c r="BA17" s="16" t="str">
        <f t="shared" si="0"/>
        <v>1T16</v>
      </c>
      <c r="BB17" s="16">
        <f t="shared" si="0"/>
        <v>2015</v>
      </c>
      <c r="BC17" s="16" t="str">
        <f t="shared" si="0"/>
        <v>4T15</v>
      </c>
      <c r="BD17" s="16" t="str">
        <f t="shared" si="0"/>
        <v>3T15</v>
      </c>
      <c r="BE17" s="16" t="str">
        <f t="shared" si="0"/>
        <v>2T15</v>
      </c>
      <c r="BF17" s="16" t="str">
        <f t="shared" si="0"/>
        <v>1T15</v>
      </c>
      <c r="BG17" s="16">
        <f t="shared" si="0"/>
        <v>2014</v>
      </c>
      <c r="BH17" s="16" t="str">
        <f t="shared" si="0"/>
        <v>4T14</v>
      </c>
      <c r="BI17" s="16" t="str">
        <f t="shared" si="0"/>
        <v>3T14</v>
      </c>
      <c r="BJ17" s="16" t="str">
        <f t="shared" si="0"/>
        <v>2T14</v>
      </c>
      <c r="BK17" s="16" t="str">
        <f t="shared" si="0"/>
        <v>1T14</v>
      </c>
      <c r="BL17" s="16">
        <f t="shared" si="0"/>
        <v>2013</v>
      </c>
      <c r="BM17" s="16" t="str">
        <f t="shared" si="0"/>
        <v>4T13</v>
      </c>
      <c r="BN17" s="16" t="str">
        <f t="shared" si="0"/>
        <v>3T13</v>
      </c>
      <c r="BO17" s="16" t="str">
        <f t="shared" si="0"/>
        <v>2T13</v>
      </c>
      <c r="BP17" s="16" t="str">
        <f t="shared" si="0"/>
        <v>1T13</v>
      </c>
      <c r="BQ17" s="16">
        <f t="shared" si="0"/>
        <v>2012</v>
      </c>
      <c r="BR17" s="16" t="str">
        <f t="shared" si="0"/>
        <v>4T12</v>
      </c>
      <c r="BS17" s="16" t="str">
        <f t="shared" ref="BS17:BZ17" si="1">BS7</f>
        <v>3T12</v>
      </c>
      <c r="BT17" s="16" t="str">
        <f t="shared" si="1"/>
        <v>2T12</v>
      </c>
      <c r="BU17" s="16" t="str">
        <f t="shared" si="1"/>
        <v>1T12</v>
      </c>
      <c r="BV17" s="16">
        <f t="shared" si="1"/>
        <v>2011</v>
      </c>
      <c r="BW17" s="16" t="str">
        <f t="shared" si="1"/>
        <v>4T11</v>
      </c>
      <c r="BX17" s="16" t="str">
        <f t="shared" si="1"/>
        <v>3T11</v>
      </c>
      <c r="BY17" s="16" t="str">
        <f t="shared" si="1"/>
        <v>2T11</v>
      </c>
      <c r="BZ17" s="16" t="str">
        <f t="shared" si="1"/>
        <v>1T11</v>
      </c>
    </row>
    <row r="18" spans="1:78" x14ac:dyDescent="0.2">
      <c r="A18" s="33" t="s">
        <v>62</v>
      </c>
      <c r="B18" s="93">
        <f>'Consolidado - Operacional'!B18-'Alea - Operacional'!B18</f>
        <v>14</v>
      </c>
      <c r="C18" s="93">
        <f>'Consolidado - Operacional'!C18-'Alea - Operacional'!C18</f>
        <v>13</v>
      </c>
      <c r="D18" s="99">
        <f>'Consolidado - Operacional'!D18-'Alea - Operacional'!D18</f>
        <v>45</v>
      </c>
      <c r="E18" s="93">
        <f>'Consolidado - Operacional'!E18-'Alea - Operacional'!E18</f>
        <v>14</v>
      </c>
      <c r="F18" s="93">
        <f>'Consolidado - Operacional'!F18-'Alea - Operacional'!F18</f>
        <v>12</v>
      </c>
      <c r="G18" s="93">
        <f>'Consolidado - Operacional'!G18-'Alea - Operacional'!G18</f>
        <v>9</v>
      </c>
      <c r="H18" s="93">
        <f>'Consolidado - Operacional'!H18-'Alea - Operacional'!H18</f>
        <v>10</v>
      </c>
      <c r="I18" s="99">
        <f>'Consolidado - Operacional'!I18-'Alea - Operacional'!I18</f>
        <v>49</v>
      </c>
      <c r="J18" s="93">
        <f>'Consolidado - Operacional'!J18-'Alea - Operacional'!J18</f>
        <v>14</v>
      </c>
      <c r="K18" s="93">
        <f>'Consolidado - Operacional'!K18-'Alea - Operacional'!K18</f>
        <v>17</v>
      </c>
      <c r="L18" s="93">
        <f>'Consolidado - Operacional'!L18-'Alea - Operacional'!L18</f>
        <v>9</v>
      </c>
      <c r="M18" s="93">
        <f>'Consolidado - Operacional'!M18-'Alea - Operacional'!M18</f>
        <v>9</v>
      </c>
      <c r="N18" s="99">
        <f>'Consolidado - Operacional'!N18-'Alea - Operacional'!N18</f>
        <v>41</v>
      </c>
      <c r="O18" s="93">
        <f>'Consolidado - Operacional'!O18-'Alea - Operacional'!O18</f>
        <v>13</v>
      </c>
      <c r="P18" s="93">
        <f>'Consolidado - Operacional'!P18-'Alea - Operacional'!P18</f>
        <v>9</v>
      </c>
      <c r="Q18" s="93">
        <f>'Consolidado - Operacional'!Q18-'Alea - Operacional'!Q18</f>
        <v>12</v>
      </c>
      <c r="R18" s="93">
        <f>'Consolidado - Operacional'!R18-'Alea - Operacional'!R18</f>
        <v>7</v>
      </c>
      <c r="S18" s="99">
        <f>'Consolidado - Operacional'!S18-'Alea - Operacional'!S18</f>
        <v>33</v>
      </c>
      <c r="T18" s="93">
        <f>'Consolidado - Operacional'!T18-'Alea - Operacional'!T18</f>
        <v>10</v>
      </c>
      <c r="U18" s="93">
        <f>'Consolidado - Operacional'!U18-'Alea - Operacional'!U18</f>
        <v>5</v>
      </c>
      <c r="V18" s="93">
        <f>'Consolidado - Operacional'!V18-'Alea - Operacional'!V18</f>
        <v>10</v>
      </c>
      <c r="W18" s="93">
        <f>'Consolidado - Operacional'!W18-'Alea - Operacional'!W18</f>
        <v>8</v>
      </c>
      <c r="X18" s="99">
        <f>'Consolidado - Operacional'!X18-'Alea - Operacional'!X18</f>
        <v>58</v>
      </c>
      <c r="Y18" s="93">
        <f>'Consolidado - Operacional'!Y18-'Alea - Operacional'!Y18</f>
        <v>17</v>
      </c>
      <c r="Z18" s="93">
        <f>'Consolidado - Operacional'!Z18-'Alea - Operacional'!Z18</f>
        <v>11</v>
      </c>
      <c r="AA18" s="93">
        <f>'Consolidado - Operacional'!AA18-'Alea - Operacional'!AA18</f>
        <v>20</v>
      </c>
      <c r="AB18" s="93">
        <f>'Consolidado - Operacional'!AB18-'Alea - Operacional'!AB18</f>
        <v>10</v>
      </c>
      <c r="AC18" s="99">
        <f>'Consolidado - Operacional'!AC18-'Alea - Operacional'!AC18</f>
        <v>55</v>
      </c>
      <c r="AD18" s="93">
        <f>'Consolidado - Operacional'!AD18-'Alea - Operacional'!AD18</f>
        <v>20</v>
      </c>
      <c r="AE18" s="93">
        <f>'Consolidado - Operacional'!AE18-'Alea - Operacional'!AE18</f>
        <v>17</v>
      </c>
      <c r="AF18" s="93">
        <f>'Consolidado - Operacional'!AF18-'Alea - Operacional'!AF18</f>
        <v>14</v>
      </c>
      <c r="AG18" s="93">
        <f>'Consolidado - Operacional'!AG18-'Alea - Operacional'!AG18</f>
        <v>4</v>
      </c>
      <c r="AH18" s="99">
        <f>'Consolidado - Operacional'!AH18-'Alea - Operacional'!AH18</f>
        <v>63</v>
      </c>
      <c r="AI18" s="93">
        <f>'Consolidado - Operacional'!AI18-'Alea - Operacional'!AI18</f>
        <v>22</v>
      </c>
      <c r="AJ18" s="93">
        <f>'Consolidado - Operacional'!AJ18-'Alea - Operacional'!AJ18</f>
        <v>18</v>
      </c>
      <c r="AK18" s="93">
        <f>'Consolidado - Operacional'!AK18-'Alea - Operacional'!AK18</f>
        <v>13</v>
      </c>
      <c r="AL18" s="93">
        <f>'Consolidado - Operacional'!AL18-'Alea - Operacional'!AL18</f>
        <v>10</v>
      </c>
      <c r="AM18" s="99">
        <f>'Consolidado - Operacional'!AM18-'Alea - Operacional'!AM18</f>
        <v>49</v>
      </c>
      <c r="AN18" s="93">
        <f>'Consolidado - Operacional'!AN18-'Alea - Operacional'!AN18</f>
        <v>12</v>
      </c>
      <c r="AO18" s="93">
        <f>'Consolidado - Operacional'!AO18-'Alea - Operacional'!AO18</f>
        <v>14</v>
      </c>
      <c r="AP18" s="93">
        <f>'Consolidado - Operacional'!AP18-'Alea - Operacional'!AP18</f>
        <v>15</v>
      </c>
      <c r="AQ18" s="93">
        <f>'Consolidado - Operacional'!AQ18-'Alea - Operacional'!AQ18</f>
        <v>8</v>
      </c>
      <c r="AR18" s="99">
        <f>'Consolidado - Operacional'!AR18-'Alea - Operacional'!AR18</f>
        <v>45</v>
      </c>
      <c r="AS18" s="93">
        <f>'Consolidado - Operacional'!AS18-'Alea - Operacional'!AS18</f>
        <v>12</v>
      </c>
      <c r="AT18" s="93">
        <f>'Consolidado - Operacional'!AT18-'Alea - Operacional'!AT18</f>
        <v>13</v>
      </c>
      <c r="AU18" s="93">
        <f>'Consolidado - Operacional'!AU18-'Alea - Operacional'!AU18</f>
        <v>12</v>
      </c>
      <c r="AV18" s="93">
        <f>'Consolidado - Operacional'!AV18-'Alea - Operacional'!AV18</f>
        <v>8</v>
      </c>
      <c r="AW18" s="99">
        <f>'Consolidado - Operacional'!AW18-'Alea - Operacional'!AW18</f>
        <v>40</v>
      </c>
      <c r="AX18" s="93">
        <f>'Consolidado - Operacional'!AX18-'Alea - Operacional'!AX18</f>
        <v>10</v>
      </c>
      <c r="AY18" s="93">
        <f>'Consolidado - Operacional'!AY18-'Alea - Operacional'!AY18</f>
        <v>9</v>
      </c>
      <c r="AZ18" s="93">
        <f>'Consolidado - Operacional'!AZ18-'Alea - Operacional'!AZ18</f>
        <v>12</v>
      </c>
      <c r="BA18" s="93">
        <f>'Consolidado - Operacional'!BA18-'Alea - Operacional'!BA18</f>
        <v>9</v>
      </c>
      <c r="BB18" s="99">
        <f>'Consolidado - Operacional'!BB18-'Alea - Operacional'!BB18</f>
        <v>30</v>
      </c>
      <c r="BC18" s="93">
        <f>'Consolidado - Operacional'!BC18-'Alea - Operacional'!BC18</f>
        <v>9</v>
      </c>
      <c r="BD18" s="93">
        <f>'Consolidado - Operacional'!BD18-'Alea - Operacional'!BD18</f>
        <v>9</v>
      </c>
      <c r="BE18" s="93">
        <f>'Consolidado - Operacional'!BE18-'Alea - Operacional'!BE18</f>
        <v>6</v>
      </c>
      <c r="BF18" s="93">
        <f>'Consolidado - Operacional'!BF18-'Alea - Operacional'!BF18</f>
        <v>6</v>
      </c>
      <c r="BG18" s="99">
        <f>'Consolidado - Operacional'!BG18-'Alea - Operacional'!BG18</f>
        <v>14</v>
      </c>
      <c r="BH18" s="93">
        <f>'Consolidado - Operacional'!BH18-'Alea - Operacional'!BH18</f>
        <v>6</v>
      </c>
      <c r="BI18" s="93">
        <f>'Consolidado - Operacional'!BI18-'Alea - Operacional'!BI18</f>
        <v>2</v>
      </c>
      <c r="BJ18" s="93">
        <f>'Consolidado - Operacional'!BJ18-'Alea - Operacional'!BJ18</f>
        <v>2</v>
      </c>
      <c r="BK18" s="93">
        <f>'Consolidado - Operacional'!BK18-'Alea - Operacional'!BK18</f>
        <v>4</v>
      </c>
      <c r="BL18" s="99">
        <f>'Consolidado - Operacional'!BL18-'Alea - Operacional'!BL18</f>
        <v>7</v>
      </c>
      <c r="BM18" s="93">
        <f>'Consolidado - Operacional'!BM18-'Alea - Operacional'!BM18</f>
        <v>2</v>
      </c>
      <c r="BN18" s="93">
        <f>'Consolidado - Operacional'!BN18-'Alea - Operacional'!BN18</f>
        <v>2</v>
      </c>
      <c r="BO18" s="93">
        <f>'Consolidado - Operacional'!BO18-'Alea - Operacional'!BO18</f>
        <v>1</v>
      </c>
      <c r="BP18" s="93">
        <f>'Consolidado - Operacional'!BP18-'Alea - Operacional'!BP18</f>
        <v>2</v>
      </c>
      <c r="BQ18" s="99">
        <f>'Consolidado - Operacional'!BQ18-'Alea - Operacional'!BQ18</f>
        <v>0</v>
      </c>
      <c r="BR18" s="93">
        <f>'Consolidado - Operacional'!BR18-'Alea - Operacional'!BR18</f>
        <v>0</v>
      </c>
      <c r="BS18" s="93">
        <f>'Consolidado - Operacional'!BS18-'Alea - Operacional'!BS18</f>
        <v>0</v>
      </c>
      <c r="BT18" s="93">
        <f>'Consolidado - Operacional'!BT18-'Alea - Operacional'!BT18</f>
        <v>0</v>
      </c>
      <c r="BU18" s="93">
        <f>'Consolidado - Operacional'!BU18-'Alea - Operacional'!BU18</f>
        <v>0</v>
      </c>
      <c r="BV18" s="99">
        <f>'Consolidado - Operacional'!BV18-'Alea - Operacional'!BV18</f>
        <v>16</v>
      </c>
      <c r="BW18" s="93">
        <f>'Consolidado - Operacional'!BW18-'Alea - Operacional'!BW18</f>
        <v>0</v>
      </c>
      <c r="BX18" s="93">
        <f>'Consolidado - Operacional'!BX18-'Alea - Operacional'!BX18</f>
        <v>2</v>
      </c>
      <c r="BY18" s="93">
        <f>'Consolidado - Operacional'!BY18-'Alea - Operacional'!BY18</f>
        <v>9</v>
      </c>
      <c r="BZ18" s="93">
        <f>'Consolidado - Operacional'!BZ18-'Alea - Operacional'!BZ18</f>
        <v>5</v>
      </c>
    </row>
    <row r="19" spans="1:78" x14ac:dyDescent="0.2">
      <c r="A19" s="33" t="s">
        <v>63</v>
      </c>
      <c r="B19" s="24">
        <f>'Consolidado - Operacional'!B19-'Alea - Operacional'!B19</f>
        <v>1680.9171407998801</v>
      </c>
      <c r="C19" s="24">
        <f>'Consolidado - Operacional'!C19-'Alea - Operacional'!C19</f>
        <v>1414.46425304328</v>
      </c>
      <c r="D19" s="97">
        <f>'Consolidado - Operacional'!D19-'Alea - Operacional'!D19</f>
        <v>5099.910179270285</v>
      </c>
      <c r="E19" s="24">
        <f>'Consolidado - Operacional'!E19-'Alea - Operacional'!E19</f>
        <v>1705.9280640279499</v>
      </c>
      <c r="F19" s="24">
        <f>'Consolidado - Operacional'!F19-'Alea - Operacional'!F19</f>
        <v>1486.72707849482</v>
      </c>
      <c r="G19" s="24">
        <f>'Consolidado - Operacional'!G19-'Alea - Operacional'!G19</f>
        <v>1088.7786031735502</v>
      </c>
      <c r="H19" s="24">
        <f>'Consolidado - Operacional'!H19-'Alea - Operacional'!H19</f>
        <v>818.47643357396498</v>
      </c>
      <c r="I19" s="97">
        <f>'Consolidado - Operacional'!I19-'Alea - Operacional'!I19</f>
        <v>4903.1500255386654</v>
      </c>
      <c r="J19" s="24">
        <f>'Consolidado - Operacional'!J19-'Alea - Operacional'!J19</f>
        <v>1359.59604303331</v>
      </c>
      <c r="K19" s="24">
        <f>'Consolidado - Operacional'!K19-'Alea - Operacional'!K19</f>
        <v>2038.1076905493198</v>
      </c>
      <c r="L19" s="24">
        <f>'Consolidado - Operacional'!L19-'Alea - Operacional'!L19</f>
        <v>830.00068723577203</v>
      </c>
      <c r="M19" s="24">
        <f>'Consolidado - Operacional'!M19-'Alea - Operacional'!M19</f>
        <v>675.44560472026342</v>
      </c>
      <c r="N19" s="97">
        <f>'Consolidado - Operacional'!N19-'Alea - Operacional'!N19</f>
        <v>3119.2621749732243</v>
      </c>
      <c r="O19" s="24">
        <f>'Consolidado - Operacional'!O19-'Alea - Operacional'!O19</f>
        <v>992.2406139732243</v>
      </c>
      <c r="P19" s="24">
        <f>'Consolidado - Operacional'!P19-'Alea - Operacional'!P19</f>
        <v>748.01738099999989</v>
      </c>
      <c r="Q19" s="24">
        <f>'Consolidado - Operacional'!Q19-'Alea - Operacional'!Q19</f>
        <v>931.41029999999989</v>
      </c>
      <c r="R19" s="24">
        <f>'Consolidado - Operacional'!R19-'Alea - Operacional'!R19</f>
        <v>447.59387999999996</v>
      </c>
      <c r="S19" s="97">
        <f>'Consolidado - Operacional'!S19-'Alea - Operacional'!S19</f>
        <v>2316.6952470000001</v>
      </c>
      <c r="T19" s="24">
        <f>'Consolidado - Operacional'!T19-'Alea - Operacional'!T19</f>
        <v>704.1890719999999</v>
      </c>
      <c r="U19" s="24">
        <f>'Consolidado - Operacional'!U19-'Alea - Operacional'!U19</f>
        <v>376.22479600000003</v>
      </c>
      <c r="V19" s="24">
        <f>'Consolidado - Operacional'!V19-'Alea - Operacional'!V19</f>
        <v>769.12669500000004</v>
      </c>
      <c r="W19" s="24">
        <f>'Consolidado - Operacional'!W19-'Alea - Operacional'!W19</f>
        <v>467.15468400000003</v>
      </c>
      <c r="X19" s="97">
        <f>'Consolidado - Operacional'!X19-'Alea - Operacional'!X19</f>
        <v>3066.0295140000007</v>
      </c>
      <c r="Y19" s="24">
        <f>'Consolidado - Operacional'!Y19-'Alea - Operacional'!Y19</f>
        <v>836.24674200000004</v>
      </c>
      <c r="Z19" s="24">
        <f>'Consolidado - Operacional'!Z19-'Alea - Operacional'!Z19</f>
        <v>633.88822400000004</v>
      </c>
      <c r="AA19" s="24">
        <f>'Consolidado - Operacional'!AA19-'Alea - Operacional'!AA19</f>
        <v>985.60625600000003</v>
      </c>
      <c r="AB19" s="24">
        <f>'Consolidado - Operacional'!AB19-'Alea - Operacional'!AB19</f>
        <v>610.28829200000007</v>
      </c>
      <c r="AC19" s="97">
        <f>'Consolidado - Operacional'!AC19-'Alea - Operacional'!AC19</f>
        <v>2665.1959777677525</v>
      </c>
      <c r="AD19" s="24">
        <f>'Consolidado - Operacional'!AD19-'Alea - Operacional'!AD19</f>
        <v>885.23564299999987</v>
      </c>
      <c r="AE19" s="24">
        <f>'Consolidado - Operacional'!AE19-'Alea - Operacional'!AE19</f>
        <v>984.15499776775221</v>
      </c>
      <c r="AF19" s="24">
        <f>'Consolidado - Operacional'!AF19-'Alea - Operacional'!AF19</f>
        <v>630.21806900000013</v>
      </c>
      <c r="AG19" s="24">
        <f>'Consolidado - Operacional'!AG19-'Alea - Operacional'!AG19</f>
        <v>165.58726800000002</v>
      </c>
      <c r="AH19" s="97">
        <f>'Consolidado - Operacional'!AH19-'Alea - Operacional'!AH19</f>
        <v>2575.0945203752362</v>
      </c>
      <c r="AI19" s="24">
        <f>'Consolidado - Operacional'!AI19-'Alea - Operacional'!AI19</f>
        <v>835.83684537523675</v>
      </c>
      <c r="AJ19" s="24">
        <f>'Consolidado - Operacional'!AJ19-'Alea - Operacional'!AJ19</f>
        <v>761.37087399999996</v>
      </c>
      <c r="AK19" s="24">
        <f>'Consolidado - Operacional'!AK19-'Alea - Operacional'!AK19</f>
        <v>592.25839899999994</v>
      </c>
      <c r="AL19" s="24">
        <f>'Consolidado - Operacional'!AL19-'Alea - Operacional'!AL19</f>
        <v>385.62840199999994</v>
      </c>
      <c r="AM19" s="97">
        <f>'Consolidado - Operacional'!AM19-'Alea - Operacional'!AM19</f>
        <v>1912.6841880000002</v>
      </c>
      <c r="AN19" s="24">
        <f>'Consolidado - Operacional'!AN19-'Alea - Operacional'!AN19</f>
        <v>530.61246800000015</v>
      </c>
      <c r="AO19" s="24">
        <f>'Consolidado - Operacional'!AO19-'Alea - Operacional'!AO19</f>
        <v>576.67128000000002</v>
      </c>
      <c r="AP19" s="24">
        <f>'Consolidado - Operacional'!AP19-'Alea - Operacional'!AP19</f>
        <v>539.07684799999993</v>
      </c>
      <c r="AQ19" s="24">
        <f>'Consolidado - Operacional'!AQ19-'Alea - Operacional'!AQ19</f>
        <v>266.32359200000002</v>
      </c>
      <c r="AR19" s="97">
        <f>'Consolidado - Operacional'!AR19-'Alea - Operacional'!AR19</f>
        <v>1695.167299</v>
      </c>
      <c r="AS19" s="24">
        <f>'Consolidado - Operacional'!AS19-'Alea - Operacional'!AS19</f>
        <v>458.344627</v>
      </c>
      <c r="AT19" s="24">
        <f>'Consolidado - Operacional'!AT19-'Alea - Operacional'!AT19</f>
        <v>488.351651</v>
      </c>
      <c r="AU19" s="24">
        <f>'Consolidado - Operacional'!AU19-'Alea - Operacional'!AU19</f>
        <v>446.37332499999997</v>
      </c>
      <c r="AV19" s="24">
        <f>'Consolidado - Operacional'!AV19-'Alea - Operacional'!AV19</f>
        <v>302.09769599999998</v>
      </c>
      <c r="AW19" s="97">
        <f>'Consolidado - Operacional'!AW19-'Alea - Operacional'!AW19</f>
        <v>1315.0097390000001</v>
      </c>
      <c r="AX19" s="24">
        <f>'Consolidado - Operacional'!AX19-'Alea - Operacional'!AX19</f>
        <v>346.39564000000001</v>
      </c>
      <c r="AY19" s="24">
        <f>'Consolidado - Operacional'!AY19-'Alea - Operacional'!AY19</f>
        <v>325.39267899999999</v>
      </c>
      <c r="AZ19" s="24">
        <f>'Consolidado - Operacional'!AZ19-'Alea - Operacional'!AZ19</f>
        <v>414.67762000000005</v>
      </c>
      <c r="BA19" s="24">
        <f>'Consolidado - Operacional'!BA19-'Alea - Operacional'!BA19</f>
        <v>228.54379999999998</v>
      </c>
      <c r="BB19" s="97">
        <f>'Consolidado - Operacional'!BB19-'Alea - Operacional'!BB19</f>
        <v>1088.941032</v>
      </c>
      <c r="BC19" s="24">
        <f>'Consolidado - Operacional'!BC19-'Alea - Operacional'!BC19</f>
        <v>277.84338400000001</v>
      </c>
      <c r="BD19" s="24">
        <f>'Consolidado - Operacional'!BD19-'Alea - Operacional'!BD19</f>
        <v>343.37720000000002</v>
      </c>
      <c r="BE19" s="24">
        <f>'Consolidado - Operacional'!BE19-'Alea - Operacional'!BE19</f>
        <v>229.36600799999999</v>
      </c>
      <c r="BF19" s="24">
        <f>'Consolidado - Operacional'!BF19-'Alea - Operacional'!BF19</f>
        <v>238.35444000000001</v>
      </c>
      <c r="BG19" s="97">
        <f>'Consolidado - Operacional'!BG19-'Alea - Operacional'!BG19</f>
        <v>613.20000000000005</v>
      </c>
      <c r="BH19" s="24">
        <f>'Consolidado - Operacional'!BH19-'Alea - Operacional'!BH19</f>
        <v>241.5</v>
      </c>
      <c r="BI19" s="24">
        <f>'Consolidado - Operacional'!BI19-'Alea - Operacional'!BI19</f>
        <v>91.3</v>
      </c>
      <c r="BJ19" s="24">
        <f>'Consolidado - Operacional'!BJ19-'Alea - Operacional'!BJ19</f>
        <v>99</v>
      </c>
      <c r="BK19" s="24">
        <f>'Consolidado - Operacional'!BK19-'Alea - Operacional'!BK19</f>
        <v>181.4</v>
      </c>
      <c r="BL19" s="97">
        <f>'Consolidado - Operacional'!BL19-'Alea - Operacional'!BL19</f>
        <v>338.8</v>
      </c>
      <c r="BM19" s="24">
        <f>'Consolidado - Operacional'!BM19-'Alea - Operacional'!BM19</f>
        <v>88.4</v>
      </c>
      <c r="BN19" s="24">
        <f>'Consolidado - Operacional'!BN19-'Alea - Operacional'!BN19</f>
        <v>103.6</v>
      </c>
      <c r="BO19" s="24">
        <f>'Consolidado - Operacional'!BO19-'Alea - Operacional'!BO19</f>
        <v>33.1</v>
      </c>
      <c r="BP19" s="24">
        <f>'Consolidado - Operacional'!BP19-'Alea - Operacional'!BP19</f>
        <v>113.7</v>
      </c>
      <c r="BQ19" s="97">
        <f>'Consolidado - Operacional'!BQ19-'Alea - Operacional'!BQ19</f>
        <v>0</v>
      </c>
      <c r="BR19" s="24">
        <f>'Consolidado - Operacional'!BR19-'Alea - Operacional'!BR19</f>
        <v>0</v>
      </c>
      <c r="BS19" s="24">
        <f>'Consolidado - Operacional'!BS19-'Alea - Operacional'!BS19</f>
        <v>0</v>
      </c>
      <c r="BT19" s="24">
        <f>'Consolidado - Operacional'!BT19-'Alea - Operacional'!BT19</f>
        <v>0</v>
      </c>
      <c r="BU19" s="24">
        <f>'Consolidado - Operacional'!BU19-'Alea - Operacional'!BU19</f>
        <v>0</v>
      </c>
      <c r="BV19" s="97">
        <f>'Consolidado - Operacional'!BV19-'Alea - Operacional'!BV19</f>
        <v>397.80000000000007</v>
      </c>
      <c r="BW19" s="24">
        <f>'Consolidado - Operacional'!BW19-'Alea - Operacional'!BW19</f>
        <v>0</v>
      </c>
      <c r="BX19" s="24">
        <f>'Consolidado - Operacional'!BX19-'Alea - Operacional'!BX19</f>
        <v>49.1</v>
      </c>
      <c r="BY19" s="24">
        <f>'Consolidado - Operacional'!BY19-'Alea - Operacional'!BY19</f>
        <v>246.3</v>
      </c>
      <c r="BZ19" s="24">
        <f>'Consolidado - Operacional'!BZ19-'Alea - Operacional'!BZ19</f>
        <v>102.4</v>
      </c>
    </row>
    <row r="20" spans="1:78" x14ac:dyDescent="0.2">
      <c r="A20" s="33" t="s">
        <v>64</v>
      </c>
      <c r="B20" s="93">
        <f>'Consolidado - Operacional'!B20-'Alea - Operacional'!B20</f>
        <v>6715</v>
      </c>
      <c r="C20" s="93">
        <f>'Consolidado - Operacional'!C20-'Alea - Operacional'!C20</f>
        <v>6083</v>
      </c>
      <c r="D20" s="99">
        <f>'Consolidado - Operacional'!D20-'Alea - Operacional'!D20</f>
        <v>22138</v>
      </c>
      <c r="E20" s="93">
        <f>'Consolidado - Operacional'!E20-'Alea - Operacional'!E20</f>
        <v>7146</v>
      </c>
      <c r="F20" s="93">
        <f>'Consolidado - Operacional'!F20-'Alea - Operacional'!F20</f>
        <v>6343</v>
      </c>
      <c r="G20" s="93">
        <f>'Consolidado - Operacional'!G20-'Alea - Operacional'!G20</f>
        <v>5016</v>
      </c>
      <c r="H20" s="93">
        <f>'Consolidado - Operacional'!H20-'Alea - Operacional'!H20</f>
        <v>3633</v>
      </c>
      <c r="I20" s="99">
        <f>'Consolidado - Operacional'!I20-'Alea - Operacional'!I20</f>
        <v>22404</v>
      </c>
      <c r="J20" s="93">
        <f>'Consolidado - Operacional'!J20-'Alea - Operacional'!J20</f>
        <v>6198</v>
      </c>
      <c r="K20" s="93">
        <f>'Consolidado - Operacional'!K20-'Alea - Operacional'!K20</f>
        <v>9468</v>
      </c>
      <c r="L20" s="93">
        <f>'Consolidado - Operacional'!L20-'Alea - Operacional'!L20</f>
        <v>3665</v>
      </c>
      <c r="M20" s="93">
        <f>'Consolidado - Operacional'!M20-'Alea - Operacional'!M20</f>
        <v>3073</v>
      </c>
      <c r="N20" s="99">
        <f>'Consolidado - Operacional'!N20-'Alea - Operacional'!N20</f>
        <v>15151</v>
      </c>
      <c r="O20" s="93">
        <f>'Consolidado - Operacional'!O20-'Alea - Operacional'!O20</f>
        <v>4593</v>
      </c>
      <c r="P20" s="93">
        <f>'Consolidado - Operacional'!P20-'Alea - Operacional'!P20</f>
        <v>3761</v>
      </c>
      <c r="Q20" s="93">
        <f>'Consolidado - Operacional'!Q20-'Alea - Operacional'!Q20</f>
        <v>4466</v>
      </c>
      <c r="R20" s="93">
        <f>'Consolidado - Operacional'!R20-'Alea - Operacional'!R20</f>
        <v>2331</v>
      </c>
      <c r="S20" s="99">
        <f>'Consolidado - Operacional'!S20-'Alea - Operacional'!S20</f>
        <v>11747</v>
      </c>
      <c r="T20" s="93">
        <f>'Consolidado - Operacional'!T20-'Alea - Operacional'!T20</f>
        <v>3483</v>
      </c>
      <c r="U20" s="93">
        <f>'Consolidado - Operacional'!U20-'Alea - Operacional'!U20</f>
        <v>1790</v>
      </c>
      <c r="V20" s="93">
        <f>'Consolidado - Operacional'!V20-'Alea - Operacional'!V20</f>
        <v>3824</v>
      </c>
      <c r="W20" s="93">
        <f>'Consolidado - Operacional'!W20-'Alea - Operacional'!W20</f>
        <v>2650</v>
      </c>
      <c r="X20" s="99">
        <f>'Consolidado - Operacional'!X20-'Alea - Operacional'!X20</f>
        <v>20519</v>
      </c>
      <c r="Y20" s="93">
        <f>'Consolidado - Operacional'!Y20-'Alea - Operacional'!Y20</f>
        <v>5656</v>
      </c>
      <c r="Z20" s="93">
        <f>'Consolidado - Operacional'!Z20-'Alea - Operacional'!Z20</f>
        <v>4258</v>
      </c>
      <c r="AA20" s="93">
        <f>'Consolidado - Operacional'!AA20-'Alea - Operacional'!AA20</f>
        <v>6528</v>
      </c>
      <c r="AB20" s="93">
        <f>'Consolidado - Operacional'!AB20-'Alea - Operacional'!AB20</f>
        <v>4077</v>
      </c>
      <c r="AC20" s="99">
        <f>'Consolidado - Operacional'!AC20-'Alea - Operacional'!AC20</f>
        <v>18120</v>
      </c>
      <c r="AD20" s="93">
        <f>'Consolidado - Operacional'!AD20-'Alea - Operacional'!AD20</f>
        <v>6136</v>
      </c>
      <c r="AE20" s="93">
        <f>'Consolidado - Operacional'!AE20-'Alea - Operacional'!AE20</f>
        <v>6325</v>
      </c>
      <c r="AF20" s="93">
        <f>'Consolidado - Operacional'!AF20-'Alea - Operacional'!AF20</f>
        <v>4540</v>
      </c>
      <c r="AG20" s="93">
        <f>'Consolidado - Operacional'!AG20-'Alea - Operacional'!AG20</f>
        <v>1119</v>
      </c>
      <c r="AH20" s="99">
        <f>'Consolidado - Operacional'!AH20-'Alea - Operacional'!AH20</f>
        <v>17894</v>
      </c>
      <c r="AI20" s="93">
        <f>'Consolidado - Operacional'!AI20-'Alea - Operacional'!AI20</f>
        <v>5972</v>
      </c>
      <c r="AJ20" s="93">
        <f>'Consolidado - Operacional'!AJ20-'Alea - Operacional'!AJ20</f>
        <v>5219</v>
      </c>
      <c r="AK20" s="93">
        <f>'Consolidado - Operacional'!AK20-'Alea - Operacional'!AK20</f>
        <v>4072</v>
      </c>
      <c r="AL20" s="93">
        <f>'Consolidado - Operacional'!AL20-'Alea - Operacional'!AL20</f>
        <v>2631</v>
      </c>
      <c r="AM20" s="99">
        <f>'Consolidado - Operacional'!AM20-'Alea - Operacional'!AM20</f>
        <v>13636</v>
      </c>
      <c r="AN20" s="93">
        <f>'Consolidado - Operacional'!AN20-'Alea - Operacional'!AN20</f>
        <v>3572</v>
      </c>
      <c r="AO20" s="93">
        <f>'Consolidado - Operacional'!AO20-'Alea - Operacional'!AO20</f>
        <v>4160</v>
      </c>
      <c r="AP20" s="93">
        <f>'Consolidado - Operacional'!AP20-'Alea - Operacional'!AP20</f>
        <v>4052</v>
      </c>
      <c r="AQ20" s="93">
        <f>'Consolidado - Operacional'!AQ20-'Alea - Operacional'!AQ20</f>
        <v>1852</v>
      </c>
      <c r="AR20" s="99">
        <f>'Consolidado - Operacional'!AR20-'Alea - Operacional'!AR20</f>
        <v>11768</v>
      </c>
      <c r="AS20" s="93">
        <f>'Consolidado - Operacional'!AS20-'Alea - Operacional'!AS20</f>
        <v>3268</v>
      </c>
      <c r="AT20" s="93">
        <f>'Consolidado - Operacional'!AT20-'Alea - Operacional'!AT20</f>
        <v>3388</v>
      </c>
      <c r="AU20" s="93">
        <f>'Consolidado - Operacional'!AU20-'Alea - Operacional'!AU20</f>
        <v>3052</v>
      </c>
      <c r="AV20" s="93">
        <f>'Consolidado - Operacional'!AV20-'Alea - Operacional'!AV20</f>
        <v>2060</v>
      </c>
      <c r="AW20" s="99">
        <f>'Consolidado - Operacional'!AW20-'Alea - Operacional'!AW20</f>
        <v>9579</v>
      </c>
      <c r="AX20" s="93">
        <f>'Consolidado - Operacional'!AX20-'Alea - Operacional'!AX20</f>
        <v>2508</v>
      </c>
      <c r="AY20" s="93">
        <f>'Consolidado - Operacional'!AY20-'Alea - Operacional'!AY20</f>
        <v>2509</v>
      </c>
      <c r="AZ20" s="93">
        <f>'Consolidado - Operacional'!AZ20-'Alea - Operacional'!AZ20</f>
        <v>2838</v>
      </c>
      <c r="BA20" s="93">
        <f>'Consolidado - Operacional'!BA20-'Alea - Operacional'!BA20</f>
        <v>1724</v>
      </c>
      <c r="BB20" s="99">
        <f>'Consolidado - Operacional'!BB20-'Alea - Operacional'!BB20</f>
        <v>7711</v>
      </c>
      <c r="BC20" s="93">
        <f>'Consolidado - Operacional'!BC20-'Alea - Operacional'!BC20</f>
        <v>1976</v>
      </c>
      <c r="BD20" s="93">
        <f>'Consolidado - Operacional'!BD20-'Alea - Operacional'!BD20</f>
        <v>2379</v>
      </c>
      <c r="BE20" s="93">
        <f>'Consolidado - Operacional'!BE20-'Alea - Operacional'!BE20</f>
        <v>1692</v>
      </c>
      <c r="BF20" s="93">
        <f>'Consolidado - Operacional'!BF20-'Alea - Operacional'!BF20</f>
        <v>1664</v>
      </c>
      <c r="BG20" s="99">
        <f>'Consolidado - Operacional'!BG20-'Alea - Operacional'!BG20</f>
        <v>4315</v>
      </c>
      <c r="BH20" s="93">
        <f>'Consolidado - Operacional'!BH20-'Alea - Operacional'!BH20</f>
        <v>1660</v>
      </c>
      <c r="BI20" s="93">
        <f>'Consolidado - Operacional'!BI20-'Alea - Operacional'!BI20</f>
        <v>652</v>
      </c>
      <c r="BJ20" s="93">
        <f>'Consolidado - Operacional'!BJ20-'Alea - Operacional'!BJ20</f>
        <v>691</v>
      </c>
      <c r="BK20" s="93">
        <f>'Consolidado - Operacional'!BK20-'Alea - Operacional'!BK20</f>
        <v>1312</v>
      </c>
      <c r="BL20" s="99">
        <f>'Consolidado - Operacional'!BL20-'Alea - Operacional'!BL20</f>
        <v>2460</v>
      </c>
      <c r="BM20" s="93">
        <f>'Consolidado - Operacional'!BM20-'Alea - Operacional'!BM20</f>
        <v>600</v>
      </c>
      <c r="BN20" s="93">
        <f>'Consolidado - Operacional'!BN20-'Alea - Operacional'!BN20</f>
        <v>600</v>
      </c>
      <c r="BO20" s="93">
        <f>'Consolidado - Operacional'!BO20-'Alea - Operacional'!BO20</f>
        <v>240</v>
      </c>
      <c r="BP20" s="93">
        <f>'Consolidado - Operacional'!BP20-'Alea - Operacional'!BP20</f>
        <v>1020</v>
      </c>
      <c r="BQ20" s="99">
        <f>'Consolidado - Operacional'!BQ20-'Alea - Operacional'!BQ20</f>
        <v>0</v>
      </c>
      <c r="BR20" s="93">
        <f>'Consolidado - Operacional'!BR20-'Alea - Operacional'!BR20</f>
        <v>0</v>
      </c>
      <c r="BS20" s="93">
        <f>'Consolidado - Operacional'!BS20-'Alea - Operacional'!BS20</f>
        <v>0</v>
      </c>
      <c r="BT20" s="93">
        <f>'Consolidado - Operacional'!BT20-'Alea - Operacional'!BT20</f>
        <v>0</v>
      </c>
      <c r="BU20" s="93">
        <f>'Consolidado - Operacional'!BU20-'Alea - Operacional'!BU20</f>
        <v>0</v>
      </c>
      <c r="BV20" s="99">
        <f>'Consolidado - Operacional'!BV20-'Alea - Operacional'!BV20</f>
        <v>3847</v>
      </c>
      <c r="BW20" s="93">
        <f>'Consolidado - Operacional'!BW20-'Alea - Operacional'!BW20</f>
        <v>0</v>
      </c>
      <c r="BX20" s="93">
        <f>'Consolidado - Operacional'!BX20-'Alea - Operacional'!BX20</f>
        <v>324</v>
      </c>
      <c r="BY20" s="93">
        <f>'Consolidado - Operacional'!BY20-'Alea - Operacional'!BY20</f>
        <v>2873</v>
      </c>
      <c r="BZ20" s="93">
        <f>'Consolidado - Operacional'!BZ20-'Alea - Operacional'!BZ20</f>
        <v>650</v>
      </c>
    </row>
    <row r="21" spans="1:78" x14ac:dyDescent="0.2">
      <c r="A21" s="33" t="s">
        <v>65</v>
      </c>
      <c r="B21" s="24">
        <v>250.32273131792704</v>
      </c>
      <c r="C21" s="24">
        <v>232.52741296124938</v>
      </c>
      <c r="D21" s="97">
        <v>230.36905679240604</v>
      </c>
      <c r="E21" s="24">
        <v>238.72489001230758</v>
      </c>
      <c r="F21" s="24">
        <v>234.38862974851332</v>
      </c>
      <c r="G21" s="24">
        <v>217.06112503459929</v>
      </c>
      <c r="H21" s="24">
        <v>225.28941193888383</v>
      </c>
      <c r="I21" s="97">
        <v>218.85154550699272</v>
      </c>
      <c r="J21" s="24">
        <v>219.36044579433849</v>
      </c>
      <c r="K21" s="24">
        <v>215.26274720630758</v>
      </c>
      <c r="L21" s="24">
        <v>226.46676322940573</v>
      </c>
      <c r="M21" s="24">
        <v>219.80006661902482</v>
      </c>
      <c r="N21" s="97">
        <v>205.87830341054877</v>
      </c>
      <c r="O21" s="24">
        <v>216.03322751430969</v>
      </c>
      <c r="P21" s="24">
        <v>198.88789710183457</v>
      </c>
      <c r="Q21" s="24">
        <v>208.55582176444244</v>
      </c>
      <c r="R21" s="24">
        <v>192.01796653796652</v>
      </c>
      <c r="S21" s="97">
        <v>197.21590593342984</v>
      </c>
      <c r="T21" s="24">
        <v>202.17888946310649</v>
      </c>
      <c r="U21" s="24">
        <v>210.18145027932962</v>
      </c>
      <c r="V21" s="24">
        <v>201.13145789748955</v>
      </c>
      <c r="W21" s="24">
        <v>176.28478641509435</v>
      </c>
      <c r="X21" s="97">
        <v>149.42392485013892</v>
      </c>
      <c r="Y21" s="24">
        <v>147.85126272984442</v>
      </c>
      <c r="Z21" s="24">
        <v>148.86994457491781</v>
      </c>
      <c r="AA21" s="24">
        <v>150.98135049019609</v>
      </c>
      <c r="AB21" s="24">
        <v>149.69053029188132</v>
      </c>
      <c r="AC21" s="97">
        <v>147.08587073773469</v>
      </c>
      <c r="AD21" s="24">
        <v>144.2691725880052</v>
      </c>
      <c r="AE21" s="24">
        <v>155.59762810557348</v>
      </c>
      <c r="AF21" s="24">
        <v>138.81455264317182</v>
      </c>
      <c r="AG21" s="24">
        <v>147.97789812332442</v>
      </c>
      <c r="AH21" s="97">
        <v>143.90826647900056</v>
      </c>
      <c r="AI21" s="24">
        <v>139.95928422224327</v>
      </c>
      <c r="AJ21" s="24">
        <v>145.88443648208468</v>
      </c>
      <c r="AK21" s="24">
        <v>145.44656164047151</v>
      </c>
      <c r="AL21" s="24">
        <v>146.57103838844543</v>
      </c>
      <c r="AM21" s="97">
        <v>140.26724757993549</v>
      </c>
      <c r="AN21" s="24">
        <v>148.54772340425538</v>
      </c>
      <c r="AO21" s="24">
        <v>138.62290384615386</v>
      </c>
      <c r="AP21" s="24">
        <v>133.03969595261597</v>
      </c>
      <c r="AQ21" s="24">
        <v>143.80323542116633</v>
      </c>
      <c r="AR21" s="97">
        <v>144.04888672671652</v>
      </c>
      <c r="AS21" s="24">
        <v>140.25233384332924</v>
      </c>
      <c r="AT21" s="24">
        <v>144.14157349468712</v>
      </c>
      <c r="AU21" s="24">
        <v>146.25600425950194</v>
      </c>
      <c r="AV21" s="24">
        <v>146.64936699029124</v>
      </c>
      <c r="AW21" s="97">
        <v>137.28048220064727</v>
      </c>
      <c r="AX21" s="24">
        <v>138.11628389154706</v>
      </c>
      <c r="AY21" s="24">
        <v>129.69018692706257</v>
      </c>
      <c r="AZ21" s="24">
        <v>146.11614517265681</v>
      </c>
      <c r="BA21" s="24">
        <v>132.56600928074243</v>
      </c>
      <c r="BB21" s="97">
        <v>141.21917157307743</v>
      </c>
      <c r="BC21" s="24">
        <v>140.60900000000001</v>
      </c>
      <c r="BD21" s="24">
        <v>144.33678015973098</v>
      </c>
      <c r="BE21" s="24">
        <v>135.55910638297871</v>
      </c>
      <c r="BF21" s="24">
        <v>143.24185096153846</v>
      </c>
      <c r="BG21" s="97">
        <v>142.10892236384706</v>
      </c>
      <c r="BH21" s="24">
        <v>145.48192771084337</v>
      </c>
      <c r="BI21" s="24">
        <v>140.03067484662577</v>
      </c>
      <c r="BJ21" s="24">
        <v>143.27062228654125</v>
      </c>
      <c r="BK21" s="24">
        <v>138.26219512195124</v>
      </c>
      <c r="BL21" s="97">
        <v>137.72357723577235</v>
      </c>
      <c r="BM21" s="24">
        <v>147.33333333333334</v>
      </c>
      <c r="BN21" s="24">
        <v>172.66666666666666</v>
      </c>
      <c r="BO21" s="24">
        <v>137.91666666666666</v>
      </c>
      <c r="BP21" s="24">
        <v>111.47058823529413</v>
      </c>
      <c r="BQ21" s="97">
        <v>0</v>
      </c>
      <c r="BR21" s="24">
        <v>0</v>
      </c>
      <c r="BS21" s="24">
        <v>0</v>
      </c>
      <c r="BT21" s="24">
        <v>0</v>
      </c>
      <c r="BU21" s="24">
        <v>0</v>
      </c>
      <c r="BV21" s="97">
        <v>103.40525084481415</v>
      </c>
      <c r="BW21" s="24">
        <v>0</v>
      </c>
      <c r="BX21" s="24">
        <v>151.54320987654322</v>
      </c>
      <c r="BY21" s="24">
        <v>85.729202923773059</v>
      </c>
      <c r="BZ21" s="24">
        <v>157.53846153846155</v>
      </c>
    </row>
    <row r="22" spans="1:78" x14ac:dyDescent="0.2">
      <c r="A22" s="33" t="s">
        <v>66</v>
      </c>
      <c r="B22" s="24">
        <v>479.64285714285717</v>
      </c>
      <c r="C22" s="24">
        <v>467.92307692307691</v>
      </c>
      <c r="D22" s="97">
        <v>491.95555555555558</v>
      </c>
      <c r="E22" s="24">
        <v>510.42857142857144</v>
      </c>
      <c r="F22" s="24">
        <v>528.58333333333337</v>
      </c>
      <c r="G22" s="24">
        <v>557.33333333333337</v>
      </c>
      <c r="H22" s="24">
        <v>363.3</v>
      </c>
      <c r="I22" s="97">
        <v>457.22448979591837</v>
      </c>
      <c r="J22" s="24">
        <v>442.71428571428572</v>
      </c>
      <c r="K22" s="24">
        <v>451</v>
      </c>
      <c r="L22" s="24">
        <v>407.22222222222223</v>
      </c>
      <c r="M22" s="24">
        <v>341.44444444444446</v>
      </c>
      <c r="N22" s="97">
        <v>370</v>
      </c>
      <c r="O22" s="24">
        <v>353.30769230769232</v>
      </c>
      <c r="P22" s="24">
        <v>418</v>
      </c>
      <c r="Q22" s="24">
        <v>372</v>
      </c>
      <c r="R22" s="24">
        <v>333</v>
      </c>
      <c r="S22" s="97">
        <v>356</v>
      </c>
      <c r="T22" s="24">
        <v>348.3</v>
      </c>
      <c r="U22" s="24">
        <v>358</v>
      </c>
      <c r="V22" s="24">
        <v>382.4</v>
      </c>
      <c r="W22" s="24">
        <v>331</v>
      </c>
      <c r="X22" s="97">
        <v>354</v>
      </c>
      <c r="Y22" s="24">
        <v>332.70588235294116</v>
      </c>
      <c r="Z22" s="24">
        <v>387.09090909090907</v>
      </c>
      <c r="AA22" s="24">
        <v>343.57894736842104</v>
      </c>
      <c r="AB22" s="24">
        <v>408</v>
      </c>
      <c r="AC22" s="97">
        <v>329</v>
      </c>
      <c r="AD22" s="24">
        <v>307</v>
      </c>
      <c r="AE22" s="24">
        <v>372</v>
      </c>
      <c r="AF22" s="24">
        <v>324</v>
      </c>
      <c r="AG22" s="24">
        <v>280</v>
      </c>
      <c r="AH22" s="97">
        <v>284</v>
      </c>
      <c r="AI22" s="24">
        <v>271</v>
      </c>
      <c r="AJ22" s="24">
        <v>290</v>
      </c>
      <c r="AK22" s="24">
        <v>313</v>
      </c>
      <c r="AL22" s="24">
        <v>263</v>
      </c>
      <c r="AM22" s="97">
        <v>278</v>
      </c>
      <c r="AN22" s="24">
        <v>298</v>
      </c>
      <c r="AO22" s="24">
        <v>297</v>
      </c>
      <c r="AP22" s="24">
        <v>270</v>
      </c>
      <c r="AQ22" s="24">
        <v>232</v>
      </c>
      <c r="AR22" s="97">
        <v>262</v>
      </c>
      <c r="AS22" s="24">
        <v>272</v>
      </c>
      <c r="AT22" s="24">
        <v>261</v>
      </c>
      <c r="AU22" s="24">
        <v>254</v>
      </c>
      <c r="AV22" s="24">
        <v>258</v>
      </c>
      <c r="AW22" s="97">
        <v>239</v>
      </c>
      <c r="AX22" s="24">
        <v>251</v>
      </c>
      <c r="AY22" s="24">
        <v>279</v>
      </c>
      <c r="AZ22" s="24">
        <v>237</v>
      </c>
      <c r="BA22" s="24">
        <v>192</v>
      </c>
      <c r="BB22" s="97">
        <v>257</v>
      </c>
      <c r="BC22" s="24">
        <v>220</v>
      </c>
      <c r="BD22" s="24">
        <v>264</v>
      </c>
      <c r="BE22" s="24">
        <v>282</v>
      </c>
      <c r="BF22" s="24">
        <v>277</v>
      </c>
      <c r="BG22" s="97">
        <v>308</v>
      </c>
      <c r="BH22" s="24">
        <v>277</v>
      </c>
      <c r="BI22" s="24">
        <v>326</v>
      </c>
      <c r="BJ22" s="24">
        <v>346</v>
      </c>
      <c r="BK22" s="24">
        <v>328</v>
      </c>
      <c r="BL22" s="97">
        <v>351</v>
      </c>
      <c r="BM22" s="24">
        <v>300</v>
      </c>
      <c r="BN22" s="24">
        <v>300</v>
      </c>
      <c r="BO22" s="24">
        <v>240</v>
      </c>
      <c r="BP22" s="24">
        <v>510</v>
      </c>
      <c r="BQ22" s="97">
        <v>0</v>
      </c>
      <c r="BR22" s="24">
        <v>0</v>
      </c>
      <c r="BS22" s="24">
        <v>0</v>
      </c>
      <c r="BT22" s="24">
        <v>0</v>
      </c>
      <c r="BU22" s="24">
        <v>0</v>
      </c>
      <c r="BV22" s="97">
        <v>240</v>
      </c>
      <c r="BW22" s="24">
        <v>0</v>
      </c>
      <c r="BX22" s="24">
        <v>162</v>
      </c>
      <c r="BY22" s="24">
        <v>319</v>
      </c>
      <c r="BZ22" s="24">
        <v>130</v>
      </c>
    </row>
    <row r="23" spans="1:78" x14ac:dyDescent="0.2">
      <c r="A23" s="4" t="s">
        <v>68</v>
      </c>
    </row>
    <row r="25" spans="1:78" x14ac:dyDescent="0.2">
      <c r="A25" s="13" t="s">
        <v>69</v>
      </c>
    </row>
    <row r="26" spans="1:78" x14ac:dyDescent="0.2">
      <c r="A26" s="29" t="s">
        <v>70</v>
      </c>
      <c r="B26" s="16" t="s">
        <v>277</v>
      </c>
      <c r="C26" s="16" t="s">
        <v>276</v>
      </c>
      <c r="D26" s="16">
        <v>2025</v>
      </c>
      <c r="E26" s="16" t="s">
        <v>274</v>
      </c>
      <c r="F26" s="16" t="s">
        <v>265</v>
      </c>
      <c r="G26" s="16" t="str">
        <f t="shared" ref="G26:BR26" si="2">G7</f>
        <v>2T25</v>
      </c>
      <c r="H26" s="16" t="str">
        <f t="shared" si="2"/>
        <v>1T25</v>
      </c>
      <c r="I26" s="16">
        <f t="shared" si="2"/>
        <v>2024</v>
      </c>
      <c r="J26" s="16" t="str">
        <f t="shared" si="2"/>
        <v>4T24</v>
      </c>
      <c r="K26" s="125" t="str">
        <f t="shared" si="2"/>
        <v>3T24</v>
      </c>
      <c r="L26" s="125" t="str">
        <f t="shared" si="2"/>
        <v>2T24</v>
      </c>
      <c r="M26" s="16" t="str">
        <f t="shared" si="2"/>
        <v>1T24</v>
      </c>
      <c r="N26" s="16">
        <f t="shared" si="2"/>
        <v>2023</v>
      </c>
      <c r="O26" s="16" t="str">
        <f t="shared" si="2"/>
        <v>4T23</v>
      </c>
      <c r="P26" s="16" t="str">
        <f t="shared" si="2"/>
        <v>3T23</v>
      </c>
      <c r="Q26" s="16" t="str">
        <f t="shared" si="2"/>
        <v>2T23</v>
      </c>
      <c r="R26" s="16" t="str">
        <f t="shared" si="2"/>
        <v>1T23</v>
      </c>
      <c r="S26" s="16">
        <f t="shared" si="2"/>
        <v>2022</v>
      </c>
      <c r="T26" s="16" t="str">
        <f t="shared" si="2"/>
        <v>4T22</v>
      </c>
      <c r="U26" s="16" t="str">
        <f t="shared" si="2"/>
        <v>3T22</v>
      </c>
      <c r="V26" s="16" t="str">
        <f t="shared" si="2"/>
        <v>2T22</v>
      </c>
      <c r="W26" s="16" t="str">
        <f t="shared" si="2"/>
        <v>1T22</v>
      </c>
      <c r="X26" s="16">
        <f t="shared" si="2"/>
        <v>2021</v>
      </c>
      <c r="Y26" s="16" t="str">
        <f t="shared" si="2"/>
        <v>4T21</v>
      </c>
      <c r="Z26" s="16" t="str">
        <f t="shared" si="2"/>
        <v>3T21</v>
      </c>
      <c r="AA26" s="16" t="str">
        <f t="shared" si="2"/>
        <v>2T21</v>
      </c>
      <c r="AB26" s="16" t="str">
        <f t="shared" si="2"/>
        <v>1T21</v>
      </c>
      <c r="AC26" s="16">
        <f t="shared" si="2"/>
        <v>2020</v>
      </c>
      <c r="AD26" s="16" t="str">
        <f t="shared" si="2"/>
        <v>4T20</v>
      </c>
      <c r="AE26" s="16" t="str">
        <f t="shared" si="2"/>
        <v>3T20</v>
      </c>
      <c r="AF26" s="16" t="str">
        <f t="shared" si="2"/>
        <v>2T20</v>
      </c>
      <c r="AG26" s="16" t="str">
        <f t="shared" si="2"/>
        <v>1T20</v>
      </c>
      <c r="AH26" s="16">
        <f t="shared" si="2"/>
        <v>2019</v>
      </c>
      <c r="AI26" s="16" t="str">
        <f t="shared" si="2"/>
        <v>4T19</v>
      </c>
      <c r="AJ26" s="16" t="str">
        <f t="shared" si="2"/>
        <v>3T19</v>
      </c>
      <c r="AK26" s="16" t="str">
        <f t="shared" si="2"/>
        <v>2T19</v>
      </c>
      <c r="AL26" s="16" t="str">
        <f t="shared" si="2"/>
        <v>1T19</v>
      </c>
      <c r="AM26" s="16">
        <f t="shared" si="2"/>
        <v>2018</v>
      </c>
      <c r="AN26" s="16" t="str">
        <f t="shared" si="2"/>
        <v>4T18</v>
      </c>
      <c r="AO26" s="16" t="str">
        <f t="shared" si="2"/>
        <v>3T18</v>
      </c>
      <c r="AP26" s="16" t="str">
        <f t="shared" si="2"/>
        <v>2T18</v>
      </c>
      <c r="AQ26" s="16" t="str">
        <f t="shared" si="2"/>
        <v>1T18</v>
      </c>
      <c r="AR26" s="16">
        <f t="shared" si="2"/>
        <v>2017</v>
      </c>
      <c r="AS26" s="16" t="str">
        <f t="shared" si="2"/>
        <v>4T17</v>
      </c>
      <c r="AT26" s="16" t="str">
        <f t="shared" si="2"/>
        <v>3T17</v>
      </c>
      <c r="AU26" s="16" t="str">
        <f t="shared" si="2"/>
        <v>2T17</v>
      </c>
      <c r="AV26" s="16" t="str">
        <f t="shared" si="2"/>
        <v>1T17</v>
      </c>
      <c r="AW26" s="16">
        <f t="shared" si="2"/>
        <v>2016</v>
      </c>
      <c r="AX26" s="16" t="str">
        <f t="shared" si="2"/>
        <v>4T16</v>
      </c>
      <c r="AY26" s="16" t="str">
        <f t="shared" si="2"/>
        <v>3T16</v>
      </c>
      <c r="AZ26" s="16" t="str">
        <f t="shared" si="2"/>
        <v>2T16</v>
      </c>
      <c r="BA26" s="16" t="str">
        <f t="shared" si="2"/>
        <v>1T16</v>
      </c>
      <c r="BB26" s="16">
        <f t="shared" si="2"/>
        <v>2015</v>
      </c>
      <c r="BC26" s="16" t="str">
        <f t="shared" si="2"/>
        <v>4T15</v>
      </c>
      <c r="BD26" s="16" t="str">
        <f t="shared" si="2"/>
        <v>3T15</v>
      </c>
      <c r="BE26" s="16" t="str">
        <f t="shared" si="2"/>
        <v>2T15</v>
      </c>
      <c r="BF26" s="16" t="str">
        <f t="shared" si="2"/>
        <v>1T15</v>
      </c>
      <c r="BG26" s="16">
        <f t="shared" si="2"/>
        <v>2014</v>
      </c>
      <c r="BH26" s="16" t="str">
        <f t="shared" si="2"/>
        <v>4T14</v>
      </c>
      <c r="BI26" s="16" t="str">
        <f t="shared" si="2"/>
        <v>3T14</v>
      </c>
      <c r="BJ26" s="16" t="str">
        <f t="shared" si="2"/>
        <v>2T14</v>
      </c>
      <c r="BK26" s="16" t="str">
        <f t="shared" si="2"/>
        <v>1T14</v>
      </c>
      <c r="BL26" s="16">
        <f t="shared" si="2"/>
        <v>2013</v>
      </c>
      <c r="BM26" s="16" t="str">
        <f t="shared" si="2"/>
        <v>4T13</v>
      </c>
      <c r="BN26" s="16" t="str">
        <f t="shared" si="2"/>
        <v>3T13</v>
      </c>
      <c r="BO26" s="16" t="str">
        <f t="shared" si="2"/>
        <v>2T13</v>
      </c>
      <c r="BP26" s="16" t="str">
        <f t="shared" si="2"/>
        <v>1T13</v>
      </c>
      <c r="BQ26" s="16">
        <f t="shared" si="2"/>
        <v>2012</v>
      </c>
      <c r="BR26" s="16" t="str">
        <f t="shared" si="2"/>
        <v>4T12</v>
      </c>
      <c r="BS26" s="16" t="str">
        <f t="shared" ref="BS26:BZ26" si="3">BS7</f>
        <v>3T12</v>
      </c>
      <c r="BT26" s="16" t="str">
        <f t="shared" si="3"/>
        <v>2T12</v>
      </c>
      <c r="BU26" s="16" t="str">
        <f t="shared" si="3"/>
        <v>1T12</v>
      </c>
      <c r="BV26" s="16">
        <f t="shared" si="3"/>
        <v>2011</v>
      </c>
      <c r="BW26" s="16" t="str">
        <f t="shared" si="3"/>
        <v>4T11</v>
      </c>
      <c r="BX26" s="16" t="str">
        <f t="shared" si="3"/>
        <v>3T11</v>
      </c>
      <c r="BY26" s="16" t="str">
        <f t="shared" si="3"/>
        <v>2T11</v>
      </c>
      <c r="BZ26" s="16" t="str">
        <f t="shared" si="3"/>
        <v>1T11</v>
      </c>
    </row>
    <row r="27" spans="1:78" x14ac:dyDescent="0.2">
      <c r="A27" s="33" t="s">
        <v>71</v>
      </c>
      <c r="B27" s="24">
        <f>'Consolidado - Operacional'!B27-'Alea - Operacional'!B27</f>
        <v>1507.0328935699999</v>
      </c>
      <c r="C27" s="24">
        <f>'Consolidado - Operacional'!C27-'Alea - Operacional'!C27</f>
        <v>1579.40455363</v>
      </c>
      <c r="D27" s="97">
        <f>'Consolidado - Operacional'!D27-'Alea - Operacional'!D27</f>
        <v>4748.9918594400006</v>
      </c>
      <c r="E27" s="24">
        <f>'Consolidado - Operacional'!E27-'Alea - Operacional'!E27</f>
        <v>1232.9825978000001</v>
      </c>
      <c r="F27" s="24">
        <f>'Consolidado - Operacional'!F27-'Alea - Operacional'!F27</f>
        <v>1234.93117738</v>
      </c>
      <c r="G27" s="24">
        <f>'Consolidado - Operacional'!G27-'Alea - Operacional'!G27</f>
        <v>1186.8500055800002</v>
      </c>
      <c r="H27" s="24">
        <f>'Consolidado - Operacional'!H27-'Alea - Operacional'!H27</f>
        <v>1094.22807868</v>
      </c>
      <c r="I27" s="97">
        <f>'Consolidado - Operacional'!I27-'Alea - Operacional'!I27</f>
        <v>4587.8674379575014</v>
      </c>
      <c r="J27" s="24">
        <f>'Consolidado - Operacional'!J27-'Alea - Operacional'!J27</f>
        <v>1041.5536426099998</v>
      </c>
      <c r="K27" s="24">
        <f>'Consolidado - Operacional'!K27-'Alea - Operacional'!K27</f>
        <v>1572.4016543800001</v>
      </c>
      <c r="L27" s="24">
        <f>'Consolidado - Operacional'!L27-'Alea - Operacional'!L27</f>
        <v>1001.824733987501</v>
      </c>
      <c r="M27" s="24">
        <f>'Consolidado - Operacional'!M27-'Alea - Operacional'!M27</f>
        <v>972.08740697999997</v>
      </c>
      <c r="N27" s="97">
        <f>'Consolidado - Operacional'!N27-'Alea - Operacional'!N27</f>
        <v>3499.4415138050008</v>
      </c>
      <c r="O27" s="24">
        <f>'Consolidado - Operacional'!O27-'Alea - Operacional'!O27</f>
        <v>903.46176589000015</v>
      </c>
      <c r="P27" s="24">
        <f>'Consolidado - Operacional'!P27-'Alea - Operacional'!P27</f>
        <v>1013.04764811</v>
      </c>
      <c r="Q27" s="24">
        <f>'Consolidado - Operacional'!Q27-'Alea - Operacional'!Q27</f>
        <v>862.01902584999982</v>
      </c>
      <c r="R27" s="24">
        <f>'Consolidado - Operacional'!R27-'Alea - Operacional'!R27</f>
        <v>720.91665909999995</v>
      </c>
      <c r="S27" s="97">
        <f>'Consolidado - Operacional'!S27-'Alea - Operacional'!S27</f>
        <v>2787.9599640500001</v>
      </c>
      <c r="T27" s="24">
        <f>'Consolidado - Operacional'!T27-'Alea - Operacional'!T27</f>
        <v>752.23221768999997</v>
      </c>
      <c r="U27" s="24">
        <f>'Consolidado - Operacional'!U27-'Alea - Operacional'!U27</f>
        <v>575.07891777999998</v>
      </c>
      <c r="V27" s="24">
        <f>'Consolidado - Operacional'!V27-'Alea - Operacional'!V27</f>
        <v>735.07059839999999</v>
      </c>
      <c r="W27" s="24">
        <f>'Consolidado - Operacional'!W27-'Alea - Operacional'!W27</f>
        <v>725.57823017999999</v>
      </c>
      <c r="X27" s="97">
        <f>'Consolidado - Operacional'!X27-'Alea - Operacional'!X27</f>
        <v>3597.1972827599998</v>
      </c>
      <c r="Y27" s="24">
        <f>'Consolidado - Operacional'!Y27-'Alea - Operacional'!Y27</f>
        <v>906.24239737999994</v>
      </c>
      <c r="Z27" s="24">
        <f>'Consolidado - Operacional'!Z27-'Alea - Operacional'!Z27</f>
        <v>919.70943794000004</v>
      </c>
      <c r="AA27" s="24">
        <f>'Consolidado - Operacional'!AA27-'Alea - Operacional'!AA27</f>
        <v>959.04544743999998</v>
      </c>
      <c r="AB27" s="24">
        <f>'Consolidado - Operacional'!AB27-'Alea - Operacional'!AB27</f>
        <v>812.2</v>
      </c>
      <c r="AC27" s="97">
        <f>'Consolidado - Operacional'!AC27-'Alea - Operacional'!AC27</f>
        <v>2921</v>
      </c>
      <c r="AD27" s="24">
        <f>'Consolidado - Operacional'!AD27-'Alea - Operacional'!AD27</f>
        <v>854.7</v>
      </c>
      <c r="AE27" s="24">
        <f>'Consolidado - Operacional'!AE27-'Alea - Operacional'!AE27</f>
        <v>836.1</v>
      </c>
      <c r="AF27" s="24">
        <f>'Consolidado - Operacional'!AF27-'Alea - Operacional'!AF27</f>
        <v>689.3</v>
      </c>
      <c r="AG27" s="24">
        <f>'Consolidado - Operacional'!AG27-'Alea - Operacional'!AG27</f>
        <v>540.9</v>
      </c>
      <c r="AH27" s="97">
        <f>'Consolidado - Operacional'!AH27-'Alea - Operacional'!AH27</f>
        <v>2239.4</v>
      </c>
      <c r="AI27" s="24">
        <f>'Consolidado - Operacional'!AI27-'Alea - Operacional'!AI27</f>
        <v>669.4</v>
      </c>
      <c r="AJ27" s="24">
        <f>'Consolidado - Operacional'!AJ27-'Alea - Operacional'!AJ27</f>
        <v>590.20000000000005</v>
      </c>
      <c r="AK27" s="24">
        <f>'Consolidado - Operacional'!AK27-'Alea - Operacional'!AK27</f>
        <v>536.9</v>
      </c>
      <c r="AL27" s="24">
        <f>'Consolidado - Operacional'!AL27-'Alea - Operacional'!AL27</f>
        <v>443</v>
      </c>
      <c r="AM27" s="97">
        <f>'Consolidado - Operacional'!AM27-'Alea - Operacional'!AM27</f>
        <v>2047.2</v>
      </c>
      <c r="AN27" s="24">
        <f>'Consolidado - Operacional'!AN27-'Alea - Operacional'!AN27</f>
        <v>504.3</v>
      </c>
      <c r="AO27" s="24">
        <f>'Consolidado - Operacional'!AO27-'Alea - Operacional'!AO27</f>
        <v>543.5</v>
      </c>
      <c r="AP27" s="24">
        <f>'Consolidado - Operacional'!AP27-'Alea - Operacional'!AP27</f>
        <v>528.1</v>
      </c>
      <c r="AQ27" s="24">
        <f>'Consolidado - Operacional'!AQ27-'Alea - Operacional'!AQ27</f>
        <v>471.2</v>
      </c>
      <c r="AR27" s="97">
        <f>'Consolidado - Operacional'!AR27-'Alea - Operacional'!AR27</f>
        <v>1807.5</v>
      </c>
      <c r="AS27" s="24">
        <f>'Consolidado - Operacional'!AS27-'Alea - Operacional'!AS27</f>
        <v>477.7</v>
      </c>
      <c r="AT27" s="24">
        <f>'Consolidado - Operacional'!AT27-'Alea - Operacional'!AT27</f>
        <v>443.1</v>
      </c>
      <c r="AU27" s="24">
        <f>'Consolidado - Operacional'!AU27-'Alea - Operacional'!AU27</f>
        <v>462.8</v>
      </c>
      <c r="AV27" s="24">
        <f>'Consolidado - Operacional'!AV27-'Alea - Operacional'!AV27</f>
        <v>423.9</v>
      </c>
      <c r="AW27" s="97">
        <f>'Consolidado - Operacional'!AW27-'Alea - Operacional'!AW27</f>
        <v>1417.6</v>
      </c>
      <c r="AX27" s="24">
        <f>'Consolidado - Operacional'!AX27-'Alea - Operacional'!AX27</f>
        <v>403.3</v>
      </c>
      <c r="AY27" s="24">
        <f>'Consolidado - Operacional'!AY27-'Alea - Operacional'!AY27</f>
        <v>318.7</v>
      </c>
      <c r="AZ27" s="24">
        <f>'Consolidado - Operacional'!AZ27-'Alea - Operacional'!AZ27</f>
        <v>382.9</v>
      </c>
      <c r="BA27" s="24">
        <f>'Consolidado - Operacional'!BA27-'Alea - Operacional'!BA27</f>
        <v>312.7</v>
      </c>
      <c r="BB27" s="97">
        <f>'Consolidado - Operacional'!BB27-'Alea - Operacional'!BB27</f>
        <v>1208.0999999999999</v>
      </c>
      <c r="BC27" s="24">
        <f>'Consolidado - Operacional'!BC27-'Alea - Operacional'!BC27</f>
        <v>277.3</v>
      </c>
      <c r="BD27" s="24">
        <f>'Consolidado - Operacional'!BD27-'Alea - Operacional'!BD27</f>
        <v>287.2</v>
      </c>
      <c r="BE27" s="24">
        <f>'Consolidado - Operacional'!BE27-'Alea - Operacional'!BE27</f>
        <v>343.7</v>
      </c>
      <c r="BF27" s="24">
        <f>'Consolidado - Operacional'!BF27-'Alea - Operacional'!BF27</f>
        <v>299.89999999999998</v>
      </c>
      <c r="BG27" s="97">
        <f>'Consolidado - Operacional'!BG27-'Alea - Operacional'!BG27</f>
        <v>919.4</v>
      </c>
      <c r="BH27" s="24">
        <f>'Consolidado - Operacional'!BH27-'Alea - Operacional'!BH27</f>
        <v>192.9</v>
      </c>
      <c r="BI27" s="24">
        <f>'Consolidado - Operacional'!BI27-'Alea - Operacional'!BI27</f>
        <v>182.2</v>
      </c>
      <c r="BJ27" s="24">
        <f>'Consolidado - Operacional'!BJ27-'Alea - Operacional'!BJ27</f>
        <v>299.3</v>
      </c>
      <c r="BK27" s="24">
        <f>'Consolidado - Operacional'!BK27-'Alea - Operacional'!BK27</f>
        <v>244.9</v>
      </c>
      <c r="BL27" s="97">
        <f>'Consolidado - Operacional'!BL27-'Alea - Operacional'!BL27</f>
        <v>1089.3</v>
      </c>
      <c r="BM27" s="24">
        <f>'Consolidado - Operacional'!BM27-'Alea - Operacional'!BM27</f>
        <v>238.7</v>
      </c>
      <c r="BN27" s="24">
        <f>'Consolidado - Operacional'!BN27-'Alea - Operacional'!BN27</f>
        <v>283.60000000000002</v>
      </c>
      <c r="BO27" s="24">
        <f>'Consolidado - Operacional'!BO27-'Alea - Operacional'!BO27</f>
        <v>327.7</v>
      </c>
      <c r="BP27" s="24">
        <f>'Consolidado - Operacional'!BP27-'Alea - Operacional'!BP27</f>
        <v>239.3</v>
      </c>
      <c r="BQ27" s="97">
        <f>'Consolidado - Operacional'!BQ27-'Alea - Operacional'!BQ27</f>
        <v>1091.9000000000001</v>
      </c>
      <c r="BR27" s="24">
        <f>'Consolidado - Operacional'!BR27-'Alea - Operacional'!BR27</f>
        <v>249</v>
      </c>
      <c r="BS27" s="24">
        <f>'Consolidado - Operacional'!BS27-'Alea - Operacional'!BS27</f>
        <v>249</v>
      </c>
      <c r="BT27" s="24">
        <f>'Consolidado - Operacional'!BT27-'Alea - Operacional'!BT27</f>
        <v>344.8</v>
      </c>
      <c r="BU27" s="24">
        <f>'Consolidado - Operacional'!BU27-'Alea - Operacional'!BU27</f>
        <v>249.1</v>
      </c>
      <c r="BV27" s="97">
        <f>'Consolidado - Operacional'!BV27-'Alea - Operacional'!BV27</f>
        <v>249</v>
      </c>
      <c r="BW27" s="24">
        <f>'Consolidado - Operacional'!BW27-'Alea - Operacional'!BW27</f>
        <v>249</v>
      </c>
      <c r="BX27" s="24">
        <f>'Consolidado - Operacional'!BX27-'Alea - Operacional'!BX27</f>
        <v>0</v>
      </c>
      <c r="BY27" s="24">
        <f>'Consolidado - Operacional'!BY27-'Alea - Operacional'!BY27</f>
        <v>0</v>
      </c>
      <c r="BZ27" s="24">
        <f>'Consolidado - Operacional'!BZ27-'Alea - Operacional'!BZ27</f>
        <v>0</v>
      </c>
    </row>
    <row r="28" spans="1:78" x14ac:dyDescent="0.2">
      <c r="A28" s="33" t="s">
        <v>72</v>
      </c>
      <c r="B28" s="95">
        <v>0.27300000000000002</v>
      </c>
      <c r="C28" s="95">
        <v>0.29699999999999999</v>
      </c>
      <c r="D28" s="101">
        <v>0.59199999999999997</v>
      </c>
      <c r="E28" s="95">
        <v>0.253</v>
      </c>
      <c r="F28" s="95">
        <v>0.28999999999999998</v>
      </c>
      <c r="G28" s="95">
        <v>0.313</v>
      </c>
      <c r="H28" s="95">
        <v>0.29899999999999999</v>
      </c>
      <c r="I28" s="101">
        <v>0.65500000000000003</v>
      </c>
      <c r="J28" s="95">
        <v>0.27800000000000002</v>
      </c>
      <c r="K28" s="95">
        <v>0.40500000000000003</v>
      </c>
      <c r="L28" s="95">
        <v>0.36</v>
      </c>
      <c r="M28" s="95">
        <v>0.34325022963115742</v>
      </c>
      <c r="N28" s="101">
        <v>0.68200000000000005</v>
      </c>
      <c r="O28" s="95">
        <v>0.308</v>
      </c>
      <c r="P28" s="95">
        <v>0.35555470902804048</v>
      </c>
      <c r="Q28" s="95">
        <v>0.30858593147322028</v>
      </c>
      <c r="R28" s="95">
        <v>0.29771365137290912</v>
      </c>
      <c r="S28" s="101">
        <v>0.66400000000000003</v>
      </c>
      <c r="T28" s="95">
        <v>0.29212786967127508</v>
      </c>
      <c r="U28" s="95">
        <v>0.23883382964217517</v>
      </c>
      <c r="V28" s="95">
        <v>0.29994508555428395</v>
      </c>
      <c r="W28" s="95">
        <v>0.32734411825034238</v>
      </c>
      <c r="X28" s="101">
        <v>0.753</v>
      </c>
      <c r="Y28" s="95">
        <v>0.37037520328475071</v>
      </c>
      <c r="Z28" s="95">
        <v>0.39445155630063344</v>
      </c>
      <c r="AA28" s="95">
        <v>0.38318225458987043</v>
      </c>
      <c r="AB28" s="95">
        <v>0.36403367511233625</v>
      </c>
      <c r="AC28" s="101">
        <v>0.69499999999999995</v>
      </c>
      <c r="AD28" s="95">
        <v>0.34966159571932359</v>
      </c>
      <c r="AE28" s="95">
        <v>0.363375921964743</v>
      </c>
      <c r="AF28" s="95">
        <v>0.36342558603677677</v>
      </c>
      <c r="AG28" s="95">
        <v>0.31311437161702949</v>
      </c>
      <c r="AH28" s="101">
        <v>0.61799999999999999</v>
      </c>
      <c r="AI28" s="95">
        <v>0.30460785152234565</v>
      </c>
      <c r="AJ28" s="95">
        <v>0.30771263615082456</v>
      </c>
      <c r="AK28" s="95">
        <v>0.32278724486929689</v>
      </c>
      <c r="AL28" s="95">
        <v>0.29891445285878493</v>
      </c>
      <c r="AM28" s="101">
        <v>0.68300000000000005</v>
      </c>
      <c r="AN28" s="95">
        <v>0.31444347575634835</v>
      </c>
      <c r="AO28" s="95">
        <v>0.34974706493761215</v>
      </c>
      <c r="AP28" s="95">
        <v>0.36569215989688525</v>
      </c>
      <c r="AQ28" s="95">
        <v>0.32377553989801322</v>
      </c>
      <c r="AR28" s="101">
        <v>0.66300000000000003</v>
      </c>
      <c r="AS28" s="95">
        <v>0.29607304060776624</v>
      </c>
      <c r="AT28" s="95">
        <v>0.28446638785225364</v>
      </c>
      <c r="AU28" s="95">
        <v>0.31312313581588186</v>
      </c>
      <c r="AV28" s="95">
        <v>0.30451142378191987</v>
      </c>
      <c r="AW28" s="101">
        <v>0.63700000000000001</v>
      </c>
      <c r="AX28" s="95">
        <v>0.28872415872987317</v>
      </c>
      <c r="AY28" s="95">
        <v>0.25149332509039823</v>
      </c>
      <c r="AZ28" s="95">
        <v>0.31102394559239926</v>
      </c>
      <c r="BA28" s="95">
        <v>0.28038475532105916</v>
      </c>
      <c r="BB28" s="101">
        <v>0.63100000000000001</v>
      </c>
      <c r="BC28" s="95">
        <v>0.24386498870536491</v>
      </c>
      <c r="BD28" s="95">
        <v>0.2694502685988977</v>
      </c>
      <c r="BE28" s="95">
        <v>0.33424838622569958</v>
      </c>
      <c r="BF28" s="95">
        <v>0.28639881119008131</v>
      </c>
      <c r="BG28" s="101">
        <v>0.751</v>
      </c>
      <c r="BH28" s="95">
        <v>0.20200000000000001</v>
      </c>
      <c r="BI28" s="95">
        <v>0.24399999999999999</v>
      </c>
      <c r="BJ28" s="95">
        <v>0.34300000000000003</v>
      </c>
      <c r="BK28" s="95">
        <v>0.30499999999999999</v>
      </c>
      <c r="BL28" s="101">
        <v>0.98199999999999998</v>
      </c>
      <c r="BM28" s="95">
        <v>0.30499999999999999</v>
      </c>
      <c r="BN28" s="95">
        <v>0.32800000000000001</v>
      </c>
      <c r="BO28" s="95">
        <v>0.38600000000000001</v>
      </c>
      <c r="BP28" s="95">
        <v>0.307</v>
      </c>
      <c r="BQ28" s="101">
        <v>1.4510000000000001</v>
      </c>
      <c r="BR28" s="95">
        <v>0.312</v>
      </c>
      <c r="BS28" s="95">
        <v>0.313</v>
      </c>
      <c r="BT28" s="95">
        <v>0.40400000000000003</v>
      </c>
      <c r="BU28" s="95">
        <v>0.30199999999999999</v>
      </c>
      <c r="BV28" s="101">
        <v>0</v>
      </c>
      <c r="BW28" s="95">
        <v>0.26100000000000001</v>
      </c>
      <c r="BX28" s="95">
        <v>0</v>
      </c>
      <c r="BY28" s="95">
        <v>0</v>
      </c>
      <c r="BZ28" s="95">
        <v>0</v>
      </c>
    </row>
    <row r="29" spans="1:78" x14ac:dyDescent="0.2">
      <c r="A29" s="34" t="s">
        <v>73</v>
      </c>
      <c r="B29" s="24">
        <f>'Consolidado - Operacional'!B29-'Alea - Operacional'!B29</f>
        <v>188.97646303000002</v>
      </c>
      <c r="C29" s="24">
        <f>'Consolidado - Operacional'!C29-'Alea - Operacional'!C29</f>
        <v>151.43561226</v>
      </c>
      <c r="D29" s="97">
        <f>'Consolidado - Operacional'!D29-'Alea - Operacional'!D29</f>
        <v>506.08742337999996</v>
      </c>
      <c r="E29" s="24">
        <f>'Consolidado - Operacional'!E29-'Alea - Operacional'!E29</f>
        <v>128.56050469000002</v>
      </c>
      <c r="F29" s="24">
        <f>'Consolidado - Operacional'!F29-'Alea - Operacional'!F29</f>
        <v>136.21389645999997</v>
      </c>
      <c r="G29" s="24">
        <f>'Consolidado - Operacional'!G29-'Alea - Operacional'!G29</f>
        <v>135.47436892999997</v>
      </c>
      <c r="H29" s="24">
        <f>'Consolidado - Operacional'!H29-'Alea - Operacional'!H29</f>
        <v>105.8386533</v>
      </c>
      <c r="I29" s="97">
        <f>'Consolidado - Operacional'!I29-'Alea - Operacional'!I29</f>
        <v>404.41318682499997</v>
      </c>
      <c r="J29" s="24">
        <f>'Consolidado - Operacional'!J29-'Alea - Operacional'!J29</f>
        <v>115.55179185999999</v>
      </c>
      <c r="K29" s="24">
        <f>'Consolidado - Operacional'!K29-'Alea - Operacional'!K29</f>
        <v>106.6910608</v>
      </c>
      <c r="L29" s="24">
        <f>'Consolidado - Operacional'!L29-'Alea - Operacional'!L29</f>
        <v>94.184463864999998</v>
      </c>
      <c r="M29" s="24">
        <f>'Consolidado - Operacional'!M29-'Alea - Operacional'!M29</f>
        <v>87.985870299999988</v>
      </c>
      <c r="N29" s="97">
        <f>'Consolidado - Operacional'!N29-'Alea - Operacional'!N29</f>
        <v>506.55817001000003</v>
      </c>
      <c r="O29" s="24">
        <f>'Consolidado - Operacional'!O29-'Alea - Operacional'!O29</f>
        <v>115.95730922999999</v>
      </c>
      <c r="P29" s="24">
        <f>'Consolidado - Operacional'!P29-'Alea - Operacional'!P29</f>
        <v>140.24071225</v>
      </c>
      <c r="Q29" s="24">
        <f>'Consolidado - Operacional'!Q29-'Alea - Operacional'!Q29</f>
        <v>129.81614888999999</v>
      </c>
      <c r="R29" s="24">
        <f>'Consolidado - Operacional'!R29-'Alea - Operacional'!R29</f>
        <v>120.54399964000001</v>
      </c>
      <c r="S29" s="97">
        <f>'Consolidado - Operacional'!S29-'Alea - Operacional'!S29</f>
        <v>504.65217418999998</v>
      </c>
      <c r="T29" s="24">
        <f>'Consolidado - Operacional'!T29-'Alea - Operacional'!T29</f>
        <v>95.252174189999991</v>
      </c>
      <c r="U29" s="24">
        <f>'Consolidado - Operacional'!U29-'Alea - Operacional'!U29</f>
        <v>85.8</v>
      </c>
      <c r="V29" s="24">
        <f>'Consolidado - Operacional'!V29-'Alea - Operacional'!V29</f>
        <v>176.6</v>
      </c>
      <c r="W29" s="24">
        <f>'Consolidado - Operacional'!W29-'Alea - Operacional'!W29</f>
        <v>147</v>
      </c>
      <c r="X29" s="97">
        <f>'Consolidado - Operacional'!X29-'Alea - Operacional'!X29</f>
        <v>484.09026047000003</v>
      </c>
      <c r="Y29" s="24">
        <f>'Consolidado - Operacional'!Y29-'Alea - Operacional'!Y29</f>
        <v>125.37374734999999</v>
      </c>
      <c r="Z29" s="24">
        <f>'Consolidado - Operacional'!Z29-'Alea - Operacional'!Z29</f>
        <v>149.71651312</v>
      </c>
      <c r="AA29" s="24">
        <f>'Consolidado - Operacional'!AA29-'Alea - Operacional'!AA29</f>
        <v>100.7</v>
      </c>
      <c r="AB29" s="24">
        <f>'Consolidado - Operacional'!AB29-'Alea - Operacional'!AB29</f>
        <v>108.3</v>
      </c>
      <c r="AC29" s="97">
        <f>'Consolidado - Operacional'!AC29-'Alea - Operacional'!AC29</f>
        <v>367.5</v>
      </c>
      <c r="AD29" s="24">
        <f>'Consolidado - Operacional'!AD29-'Alea - Operacional'!AD29</f>
        <v>59.5</v>
      </c>
      <c r="AE29" s="24">
        <f>'Consolidado - Operacional'!AE29-'Alea - Operacional'!AE29</f>
        <v>94</v>
      </c>
      <c r="AF29" s="24">
        <f>'Consolidado - Operacional'!AF29-'Alea - Operacional'!AF29</f>
        <v>112.8</v>
      </c>
      <c r="AG29" s="24">
        <f>'Consolidado - Operacional'!AG29-'Alea - Operacional'!AG29</f>
        <v>101.2</v>
      </c>
      <c r="AH29" s="97">
        <f>'Consolidado - Operacional'!AH29-'Alea - Operacional'!AH29</f>
        <v>199.8</v>
      </c>
      <c r="AI29" s="24">
        <f>'Consolidado - Operacional'!AI29-'Alea - Operacional'!AI29</f>
        <v>53.5</v>
      </c>
      <c r="AJ29" s="24">
        <f>'Consolidado - Operacional'!AJ29-'Alea - Operacional'!AJ29</f>
        <v>53.3</v>
      </c>
      <c r="AK29" s="24">
        <f>'Consolidado - Operacional'!AK29-'Alea - Operacional'!AK29</f>
        <v>57</v>
      </c>
      <c r="AL29" s="24">
        <f>'Consolidado - Operacional'!AL29-'Alea - Operacional'!AL29</f>
        <v>36</v>
      </c>
      <c r="AM29" s="97">
        <f>'Consolidado - Operacional'!AM29-'Alea - Operacional'!AM29</f>
        <v>192.4</v>
      </c>
      <c r="AN29" s="24">
        <f>'Consolidado - Operacional'!AN29-'Alea - Operacional'!AN29</f>
        <v>44.9</v>
      </c>
      <c r="AO29" s="24">
        <f>'Consolidado - Operacional'!AO29-'Alea - Operacional'!AO29</f>
        <v>53.6</v>
      </c>
      <c r="AP29" s="24">
        <f>'Consolidado - Operacional'!AP29-'Alea - Operacional'!AP29</f>
        <v>46.9</v>
      </c>
      <c r="AQ29" s="24">
        <f>'Consolidado - Operacional'!AQ29-'Alea - Operacional'!AQ29</f>
        <v>47</v>
      </c>
      <c r="AR29" s="97">
        <f>'Consolidado - Operacional'!AR29-'Alea - Operacional'!AR29</f>
        <v>262.7</v>
      </c>
      <c r="AS29" s="24">
        <f>'Consolidado - Operacional'!AS29-'Alea - Operacional'!AS29</f>
        <v>44.2</v>
      </c>
      <c r="AT29" s="24">
        <f>'Consolidado - Operacional'!AT29-'Alea - Operacional'!AT29</f>
        <v>57.9</v>
      </c>
      <c r="AU29" s="24">
        <f>'Consolidado - Operacional'!AU29-'Alea - Operacional'!AU29</f>
        <v>75.2</v>
      </c>
      <c r="AV29" s="24">
        <f>'Consolidado - Operacional'!AV29-'Alea - Operacional'!AV29</f>
        <v>85.4</v>
      </c>
      <c r="AW29" s="97">
        <f>'Consolidado - Operacional'!AW29-'Alea - Operacional'!AW29</f>
        <v>276.39999999999998</v>
      </c>
      <c r="AX29" s="24">
        <f>'Consolidado - Operacional'!AX29-'Alea - Operacional'!AX29</f>
        <v>91.8</v>
      </c>
      <c r="AY29" s="24">
        <f>'Consolidado - Operacional'!AY29-'Alea - Operacional'!AY29</f>
        <v>80</v>
      </c>
      <c r="AZ29" s="24">
        <f>'Consolidado - Operacional'!AZ29-'Alea - Operacional'!AZ29</f>
        <v>58.1</v>
      </c>
      <c r="BA29" s="24">
        <f>'Consolidado - Operacional'!BA29-'Alea - Operacional'!BA29</f>
        <v>46.5</v>
      </c>
      <c r="BB29" s="97">
        <f>'Consolidado - Operacional'!BB29-'Alea - Operacional'!BB29</f>
        <v>192.7</v>
      </c>
      <c r="BC29" s="24">
        <f>'Consolidado - Operacional'!BC29-'Alea - Operacional'!BC29</f>
        <v>39.9</v>
      </c>
      <c r="BD29" s="24">
        <f>'Consolidado - Operacional'!BD29-'Alea - Operacional'!BD29</f>
        <v>42</v>
      </c>
      <c r="BE29" s="24">
        <f>'Consolidado - Operacional'!BE29-'Alea - Operacional'!BE29</f>
        <v>54.3</v>
      </c>
      <c r="BF29" s="24">
        <f>'Consolidado - Operacional'!BF29-'Alea - Operacional'!BF29</f>
        <v>56</v>
      </c>
      <c r="BG29" s="97">
        <f>'Consolidado - Operacional'!BG29-'Alea - Operacional'!BG29</f>
        <v>523.4</v>
      </c>
      <c r="BH29" s="24">
        <f>'Consolidado - Operacional'!BH29-'Alea - Operacional'!BH29</f>
        <v>66.3</v>
      </c>
      <c r="BI29" s="24">
        <f>'Consolidado - Operacional'!BI29-'Alea - Operacional'!BI29</f>
        <v>146.30000000000001</v>
      </c>
      <c r="BJ29" s="24">
        <f>'Consolidado - Operacional'!BJ29-'Alea - Operacional'!BJ29</f>
        <v>117.6</v>
      </c>
      <c r="BK29" s="24">
        <f>'Consolidado - Operacional'!BK29-'Alea - Operacional'!BK29</f>
        <v>193.2</v>
      </c>
      <c r="BL29" s="97">
        <f>'Consolidado - Operacional'!BL29-'Alea - Operacional'!BL29</f>
        <v>598.9</v>
      </c>
      <c r="BM29" s="24">
        <f>'Consolidado - Operacional'!BM29-'Alea - Operacional'!BM29</f>
        <v>75.099999999999994</v>
      </c>
      <c r="BN29" s="24">
        <f>'Consolidado - Operacional'!BN29-'Alea - Operacional'!BN29</f>
        <v>133.5</v>
      </c>
      <c r="BO29" s="24">
        <f>'Consolidado - Operacional'!BO29-'Alea - Operacional'!BO29</f>
        <v>157.80000000000001</v>
      </c>
      <c r="BP29" s="24">
        <f>'Consolidado - Operacional'!BP29-'Alea - Operacional'!BP29</f>
        <v>232.5</v>
      </c>
      <c r="BQ29" s="97">
        <f>'Consolidado - Operacional'!BQ29-'Alea - Operacional'!BQ29</f>
        <v>1166.2</v>
      </c>
      <c r="BR29" s="24">
        <f>'Consolidado - Operacional'!BR29-'Alea - Operacional'!BR29</f>
        <v>278.7</v>
      </c>
      <c r="BS29" s="24">
        <f>'Consolidado - Operacional'!BS29-'Alea - Operacional'!BS29</f>
        <v>219</v>
      </c>
      <c r="BT29" s="24">
        <f>'Consolidado - Operacional'!BT29-'Alea - Operacional'!BT29</f>
        <v>329.1</v>
      </c>
      <c r="BU29" s="24">
        <f>'Consolidado - Operacional'!BU29-'Alea - Operacional'!BU29</f>
        <v>339.5</v>
      </c>
      <c r="BV29" s="97">
        <f>'Consolidado - Operacional'!BV29-'Alea - Operacional'!BV29</f>
        <v>467.8</v>
      </c>
      <c r="BW29" s="24">
        <f>'Consolidado - Operacional'!BW29-'Alea - Operacional'!BW29</f>
        <v>467.8</v>
      </c>
      <c r="BX29" s="24">
        <f>'Consolidado - Operacional'!BX29-'Alea - Operacional'!BX29</f>
        <v>0</v>
      </c>
      <c r="BY29" s="24">
        <f>'Consolidado - Operacional'!BY29-'Alea - Operacional'!BY29</f>
        <v>0</v>
      </c>
      <c r="BZ29" s="24">
        <f>'Consolidado - Operacional'!BZ29-'Alea - Operacional'!BZ29</f>
        <v>0</v>
      </c>
    </row>
    <row r="30" spans="1:78" x14ac:dyDescent="0.2">
      <c r="A30" s="34" t="s">
        <v>55</v>
      </c>
      <c r="B30" s="24">
        <f>'Consolidado - Operacional'!B30-'Alea - Operacional'!B30</f>
        <v>1318.0564305400003</v>
      </c>
      <c r="C30" s="24">
        <f>'Consolidado - Operacional'!C30-'Alea - Operacional'!C30</f>
        <v>1427.9689413699998</v>
      </c>
      <c r="D30" s="97">
        <f>'Consolidado - Operacional'!D30-'Alea - Operacional'!D30</f>
        <v>4242.904436060001</v>
      </c>
      <c r="E30" s="24">
        <f>'Consolidado - Operacional'!E30-'Alea - Operacional'!E30</f>
        <v>1104.4220931100003</v>
      </c>
      <c r="F30" s="24">
        <f>'Consolidado - Operacional'!F30-'Alea - Operacional'!F30</f>
        <v>1098.7172809200001</v>
      </c>
      <c r="G30" s="24">
        <f>'Consolidado - Operacional'!G30-'Alea - Operacional'!G30</f>
        <v>1051.3756366500004</v>
      </c>
      <c r="H30" s="24">
        <f>'Consolidado - Operacional'!H30-'Alea - Operacional'!H30</f>
        <v>988.38942538000015</v>
      </c>
      <c r="I30" s="97">
        <f>'Consolidado - Operacional'!I30-'Alea - Operacional'!I30</f>
        <v>4183.4542511325008</v>
      </c>
      <c r="J30" s="24">
        <f>'Consolidado - Operacional'!J30-'Alea - Operacional'!J30</f>
        <v>926.00185075000002</v>
      </c>
      <c r="K30" s="24">
        <f>'Consolidado - Operacional'!K30-'Alea - Operacional'!K30</f>
        <v>1465.71059358</v>
      </c>
      <c r="L30" s="24">
        <f>'Consolidado - Operacional'!L30-'Alea - Operacional'!L30</f>
        <v>907.64027012250097</v>
      </c>
      <c r="M30" s="24">
        <f>'Consolidado - Operacional'!M30-'Alea - Operacional'!M30</f>
        <v>884.10153667999998</v>
      </c>
      <c r="N30" s="97">
        <f>'Consolidado - Operacional'!N30-'Alea - Operacional'!N30</f>
        <v>2992.88692894</v>
      </c>
      <c r="O30" s="24">
        <f>'Consolidado - Operacional'!O30-'Alea - Operacional'!O30</f>
        <v>787.50445665999996</v>
      </c>
      <c r="P30" s="24">
        <f>'Consolidado - Operacional'!P30-'Alea - Operacional'!P30</f>
        <v>872.80693586000007</v>
      </c>
      <c r="Q30" s="24">
        <f>'Consolidado - Operacional'!Q30-'Alea - Operacional'!Q30</f>
        <v>732.20287695999991</v>
      </c>
      <c r="R30" s="24">
        <f>'Consolidado - Operacional'!R30-'Alea - Operacional'!R30</f>
        <v>600.37265946000002</v>
      </c>
      <c r="S30" s="97">
        <f>'Consolidado - Operacional'!S30-'Alea - Operacional'!S30</f>
        <v>2283.30778986</v>
      </c>
      <c r="T30" s="24">
        <f>'Consolidado - Operacional'!T30-'Alea - Operacional'!T30</f>
        <v>656.98004350000008</v>
      </c>
      <c r="U30" s="24">
        <f>'Consolidado - Operacional'!U30-'Alea - Operacional'!U30</f>
        <v>489.27891777999997</v>
      </c>
      <c r="V30" s="24">
        <f>'Consolidado - Operacional'!V30-'Alea - Operacional'!V30</f>
        <v>558.47059839999997</v>
      </c>
      <c r="W30" s="24">
        <f>'Consolidado - Operacional'!W30-'Alea - Operacional'!W30</f>
        <v>578.56677499999989</v>
      </c>
      <c r="X30" s="97">
        <f>'Consolidado - Operacional'!X30-'Alea - Operacional'!X30</f>
        <v>3113.1070222900003</v>
      </c>
      <c r="Y30" s="24">
        <f>'Consolidado - Operacional'!Y30-'Alea - Operacional'!Y30</f>
        <v>780.96865002999994</v>
      </c>
      <c r="Z30" s="24">
        <f>'Consolidado - Operacional'!Z30-'Alea - Operacional'!Z30</f>
        <v>769.99292481999998</v>
      </c>
      <c r="AA30" s="24">
        <f>'Consolidado - Operacional'!AA30-'Alea - Operacional'!AA30</f>
        <v>858.34544743999993</v>
      </c>
      <c r="AB30" s="24">
        <f>'Consolidado - Operacional'!AB30-'Alea - Operacional'!AB30</f>
        <v>703.9</v>
      </c>
      <c r="AC30" s="97">
        <f>'Consolidado - Operacional'!AC30-'Alea - Operacional'!AC30</f>
        <v>2553.5</v>
      </c>
      <c r="AD30" s="24">
        <f>'Consolidado - Operacional'!AD30-'Alea - Operacional'!AD30</f>
        <v>795.2</v>
      </c>
      <c r="AE30" s="24">
        <f>'Consolidado - Operacional'!AE30-'Alea - Operacional'!AE30</f>
        <v>742.1</v>
      </c>
      <c r="AF30" s="24">
        <f>'Consolidado - Operacional'!AF30-'Alea - Operacional'!AF30</f>
        <v>576.4</v>
      </c>
      <c r="AG30" s="24">
        <f>'Consolidado - Operacional'!AG30-'Alea - Operacional'!AG30</f>
        <v>439.7</v>
      </c>
      <c r="AH30" s="97">
        <f>'Consolidado - Operacional'!AH30-'Alea - Operacional'!AH30</f>
        <v>2039.6</v>
      </c>
      <c r="AI30" s="24">
        <f>'Consolidado - Operacional'!AI30-'Alea - Operacional'!AI30</f>
        <v>615.9</v>
      </c>
      <c r="AJ30" s="24">
        <f>'Consolidado - Operacional'!AJ30-'Alea - Operacional'!AJ30</f>
        <v>536.9</v>
      </c>
      <c r="AK30" s="24">
        <f>'Consolidado - Operacional'!AK30-'Alea - Operacional'!AK30</f>
        <v>479.9</v>
      </c>
      <c r="AL30" s="24">
        <f>'Consolidado - Operacional'!AL30-'Alea - Operacional'!AL30</f>
        <v>406.9</v>
      </c>
      <c r="AM30" s="97">
        <f>'Consolidado - Operacional'!AM30-'Alea - Operacional'!AM30</f>
        <v>1854.8</v>
      </c>
      <c r="AN30" s="24">
        <f>'Consolidado - Operacional'!AN30-'Alea - Operacional'!AN30</f>
        <v>459.5</v>
      </c>
      <c r="AO30" s="24">
        <f>'Consolidado - Operacional'!AO30-'Alea - Operacional'!AO30</f>
        <v>489.9</v>
      </c>
      <c r="AP30" s="24">
        <f>'Consolidado - Operacional'!AP30-'Alea - Operacional'!AP30</f>
        <v>481.3</v>
      </c>
      <c r="AQ30" s="24">
        <f>'Consolidado - Operacional'!AQ30-'Alea - Operacional'!AQ30</f>
        <v>424.2</v>
      </c>
      <c r="AR30" s="97">
        <f>'Consolidado - Operacional'!AR30-'Alea - Operacional'!AR30</f>
        <v>1544.6</v>
      </c>
      <c r="AS30" s="24">
        <f>'Consolidado - Operacional'!AS30-'Alea - Operacional'!AS30</f>
        <v>433.5</v>
      </c>
      <c r="AT30" s="24">
        <f>'Consolidado - Operacional'!AT30-'Alea - Operacional'!AT30</f>
        <v>385.3</v>
      </c>
      <c r="AU30" s="24">
        <f>'Consolidado - Operacional'!AU30-'Alea - Operacional'!AU30</f>
        <v>387</v>
      </c>
      <c r="AV30" s="24">
        <f>'Consolidado - Operacional'!AV30-'Alea - Operacional'!AV30</f>
        <v>338.9</v>
      </c>
      <c r="AW30" s="97">
        <f>'Consolidado - Operacional'!AW30-'Alea - Operacional'!AW30</f>
        <v>1141.5</v>
      </c>
      <c r="AX30" s="24">
        <f>'Consolidado - Operacional'!AX30-'Alea - Operacional'!AX30</f>
        <v>311.7</v>
      </c>
      <c r="AY30" s="24">
        <f>'Consolidado - Operacional'!AY30-'Alea - Operacional'!AY30</f>
        <v>238.7</v>
      </c>
      <c r="AZ30" s="24">
        <f>'Consolidado - Operacional'!AZ30-'Alea - Operacional'!AZ30</f>
        <v>324.89999999999998</v>
      </c>
      <c r="BA30" s="24">
        <f>'Consolidado - Operacional'!BA30-'Alea - Operacional'!BA30</f>
        <v>266.3</v>
      </c>
      <c r="BB30" s="97">
        <f>'Consolidado - Operacional'!BB30-'Alea - Operacional'!BB30</f>
        <v>1015.4</v>
      </c>
      <c r="BC30" s="24">
        <f>'Consolidado - Operacional'!BC30-'Alea - Operacional'!BC30</f>
        <v>237.5</v>
      </c>
      <c r="BD30" s="24">
        <f>'Consolidado - Operacional'!BD30-'Alea - Operacional'!BD30</f>
        <v>245.2</v>
      </c>
      <c r="BE30" s="24">
        <f>'Consolidado - Operacional'!BE30-'Alea - Operacional'!BE30</f>
        <v>289.39999999999998</v>
      </c>
      <c r="BF30" s="24">
        <f>'Consolidado - Operacional'!BF30-'Alea - Operacional'!BF30</f>
        <v>243.4</v>
      </c>
      <c r="BG30" s="97">
        <f>'Consolidado - Operacional'!BG30-'Alea - Operacional'!BG30</f>
        <v>396</v>
      </c>
      <c r="BH30" s="24">
        <f>'Consolidado - Operacional'!BH30-'Alea - Operacional'!BH30</f>
        <v>126.6</v>
      </c>
      <c r="BI30" s="24">
        <f>'Consolidado - Operacional'!BI30-'Alea - Operacional'!BI30</f>
        <v>35.9</v>
      </c>
      <c r="BJ30" s="24">
        <f>'Consolidado - Operacional'!BJ30-'Alea - Operacional'!BJ30</f>
        <v>181.7</v>
      </c>
      <c r="BK30" s="24">
        <f>'Consolidado - Operacional'!BK30-'Alea - Operacional'!BK30</f>
        <v>51.8</v>
      </c>
      <c r="BL30" s="97">
        <f>'Consolidado - Operacional'!BL30-'Alea - Operacional'!BL30</f>
        <v>490.4</v>
      </c>
      <c r="BM30" s="24">
        <f>'Consolidado - Operacional'!BM30-'Alea - Operacional'!BM30</f>
        <v>163.6</v>
      </c>
      <c r="BN30" s="24">
        <f>'Consolidado - Operacional'!BN30-'Alea - Operacional'!BN30</f>
        <v>150.19999999999999</v>
      </c>
      <c r="BO30" s="24">
        <f>'Consolidado - Operacional'!BO30-'Alea - Operacional'!BO30</f>
        <v>169.8</v>
      </c>
      <c r="BP30" s="24">
        <f>'Consolidado - Operacional'!BP30-'Alea - Operacional'!BP30</f>
        <v>6.8</v>
      </c>
      <c r="BQ30" s="97">
        <f>'Consolidado - Operacional'!BQ30-'Alea - Operacional'!BQ30</f>
        <v>-74.3</v>
      </c>
      <c r="BR30" s="24">
        <f>'Consolidado - Operacional'!BR30-'Alea - Operacional'!BR30</f>
        <v>-29.7</v>
      </c>
      <c r="BS30" s="24">
        <f>'Consolidado - Operacional'!BS30-'Alea - Operacional'!BS30</f>
        <v>30.1</v>
      </c>
      <c r="BT30" s="24">
        <f>'Consolidado - Operacional'!BT30-'Alea - Operacional'!BT30</f>
        <v>15.7</v>
      </c>
      <c r="BU30" s="24">
        <f>'Consolidado - Operacional'!BU30-'Alea - Operacional'!BU30</f>
        <v>-90.4</v>
      </c>
      <c r="BV30" s="97">
        <f>'Consolidado - Operacional'!BV30-'Alea - Operacional'!BV30</f>
        <v>330.2</v>
      </c>
      <c r="BW30" s="24">
        <f>'Consolidado - Operacional'!BW30-'Alea - Operacional'!BW30</f>
        <v>-218.8</v>
      </c>
      <c r="BX30" s="24">
        <f>'Consolidado - Operacional'!BX30-'Alea - Operacional'!BX30</f>
        <v>97.5</v>
      </c>
      <c r="BY30" s="24">
        <f>'Consolidado - Operacional'!BY30-'Alea - Operacional'!BY30</f>
        <v>223.7</v>
      </c>
      <c r="BZ30" s="24">
        <f>'Consolidado - Operacional'!BZ30-'Alea - Operacional'!BZ30</f>
        <v>227.8</v>
      </c>
    </row>
    <row r="31" spans="1:78" x14ac:dyDescent="0.2">
      <c r="A31" s="34" t="s">
        <v>74</v>
      </c>
      <c r="B31" s="96">
        <f t="shared" ref="B31" si="4">B11</f>
        <v>0.23857791745822643</v>
      </c>
      <c r="C31" s="96">
        <f t="shared" ref="C31:BM31" si="5">C11</f>
        <v>0.26887288420332017</v>
      </c>
      <c r="D31" s="102">
        <f t="shared" si="5"/>
        <v>0.52898008782679318</v>
      </c>
      <c r="E31" s="96">
        <f t="shared" si="5"/>
        <v>0.226203231370292</v>
      </c>
      <c r="F31" s="96">
        <f t="shared" si="5"/>
        <v>0.25799144764857873</v>
      </c>
      <c r="G31" s="96">
        <f t="shared" si="5"/>
        <v>0.2769956790554472</v>
      </c>
      <c r="H31" s="96">
        <f t="shared" si="5"/>
        <v>0.27023507593693447</v>
      </c>
      <c r="I31" s="102">
        <f t="shared" si="5"/>
        <v>0.59742092151239634</v>
      </c>
      <c r="J31" s="96">
        <f t="shared" si="5"/>
        <v>0.24725879420720207</v>
      </c>
      <c r="K31" s="96">
        <f t="shared" si="5"/>
        <v>0.37766370772605767</v>
      </c>
      <c r="L31" s="96">
        <f t="shared" si="5"/>
        <v>0.32653384432216154</v>
      </c>
      <c r="M31" s="96">
        <f t="shared" si="5"/>
        <v>0.31218191520649835</v>
      </c>
      <c r="N31" s="102" t="str">
        <f t="shared" si="5"/>
        <v>. 58,3%</v>
      </c>
      <c r="O31" s="96">
        <f t="shared" si="5"/>
        <v>0.26900000000000002</v>
      </c>
      <c r="P31" s="96">
        <f t="shared" si="5"/>
        <v>0.30599999999999999</v>
      </c>
      <c r="Q31" s="96">
        <f t="shared" si="5"/>
        <v>0.26200000000000001</v>
      </c>
      <c r="R31" s="96">
        <f t="shared" si="5"/>
        <v>0.24399999999999999</v>
      </c>
      <c r="S31" s="102">
        <f t="shared" si="5"/>
        <v>0.54300000000000004</v>
      </c>
      <c r="T31" s="96">
        <f t="shared" si="5"/>
        <v>0.25600000000000001</v>
      </c>
      <c r="U31" s="96">
        <f t="shared" si="5"/>
        <v>0.21099999999999999</v>
      </c>
      <c r="V31" s="96">
        <f t="shared" si="5"/>
        <v>0.23200000000000001</v>
      </c>
      <c r="W31" s="96">
        <f t="shared" si="5"/>
        <v>0.26500000000000001</v>
      </c>
      <c r="X31" s="102">
        <f t="shared" si="5"/>
        <v>0.65100000000000002</v>
      </c>
      <c r="Y31" s="96">
        <f t="shared" si="5"/>
        <v>0.31900000000000001</v>
      </c>
      <c r="Z31" s="96">
        <f t="shared" si="5"/>
        <v>0.32900000000000001</v>
      </c>
      <c r="AA31" s="96">
        <f t="shared" si="5"/>
        <v>0.34200000000000003</v>
      </c>
      <c r="AB31" s="96">
        <f t="shared" si="5"/>
        <v>0.315</v>
      </c>
      <c r="AC31" s="102">
        <f t="shared" si="5"/>
        <v>0.60799999999999998</v>
      </c>
      <c r="AD31" s="96">
        <f t="shared" si="5"/>
        <v>0.32500000000000001</v>
      </c>
      <c r="AE31" s="96">
        <f t="shared" si="5"/>
        <v>0.32300000000000001</v>
      </c>
      <c r="AF31" s="96">
        <f t="shared" si="5"/>
        <v>0.30399999999999999</v>
      </c>
      <c r="AG31" s="96">
        <f t="shared" si="5"/>
        <v>0.255</v>
      </c>
      <c r="AH31" s="102">
        <f t="shared" si="5"/>
        <v>0.56299999999999994</v>
      </c>
      <c r="AI31" s="96">
        <f t="shared" si="5"/>
        <v>0.28000000000000003</v>
      </c>
      <c r="AJ31" s="96">
        <f t="shared" si="5"/>
        <v>0.28000000000000003</v>
      </c>
      <c r="AK31" s="96">
        <f t="shared" si="5"/>
        <v>0.28899999999999998</v>
      </c>
      <c r="AL31" s="96">
        <f t="shared" si="5"/>
        <v>0.27500000000000002</v>
      </c>
      <c r="AM31" s="102">
        <f t="shared" si="5"/>
        <v>0.61799999999999999</v>
      </c>
      <c r="AN31" s="96">
        <f t="shared" si="5"/>
        <v>0.28599999999999998</v>
      </c>
      <c r="AO31" s="96">
        <f t="shared" si="5"/>
        <v>0.315</v>
      </c>
      <c r="AP31" s="96">
        <f t="shared" si="5"/>
        <v>0.33300000000000002</v>
      </c>
      <c r="AQ31" s="96">
        <f t="shared" si="5"/>
        <v>0.29099999999999998</v>
      </c>
      <c r="AR31" s="102">
        <f t="shared" si="5"/>
        <v>0.56699999999999995</v>
      </c>
      <c r="AS31" s="96">
        <f t="shared" si="5"/>
        <v>0.26900000000000002</v>
      </c>
      <c r="AT31" s="96">
        <f t="shared" si="5"/>
        <v>0.247</v>
      </c>
      <c r="AU31" s="96">
        <f t="shared" si="5"/>
        <v>0.26200000000000001</v>
      </c>
      <c r="AV31" s="96">
        <f t="shared" si="5"/>
        <v>0.24299999999999999</v>
      </c>
      <c r="AW31" s="102">
        <f t="shared" si="5"/>
        <v>0.51300000000000001</v>
      </c>
      <c r="AX31" s="96">
        <f t="shared" si="5"/>
        <v>0.223</v>
      </c>
      <c r="AY31" s="96">
        <f t="shared" si="5"/>
        <v>0.188</v>
      </c>
      <c r="AZ31" s="96">
        <f t="shared" si="5"/>
        <v>0.26400000000000001</v>
      </c>
      <c r="BA31" s="96">
        <f t="shared" si="5"/>
        <v>0.23899999999999999</v>
      </c>
      <c r="BB31" s="102">
        <f t="shared" si="5"/>
        <v>0.53</v>
      </c>
      <c r="BC31" s="96">
        <f t="shared" si="5"/>
        <v>0.20899999999999999</v>
      </c>
      <c r="BD31" s="96">
        <f t="shared" si="5"/>
        <v>0.23</v>
      </c>
      <c r="BE31" s="96">
        <f t="shared" si="5"/>
        <v>0.28199999999999997</v>
      </c>
      <c r="BF31" s="96">
        <f t="shared" si="5"/>
        <v>0.23300000000000001</v>
      </c>
      <c r="BG31" s="102">
        <f t="shared" si="5"/>
        <v>0.32300000000000001</v>
      </c>
      <c r="BH31" s="96">
        <f t="shared" si="5"/>
        <v>0.13300000000000001</v>
      </c>
      <c r="BI31" s="96">
        <f t="shared" si="5"/>
        <v>4.8000000000000001E-2</v>
      </c>
      <c r="BJ31" s="96">
        <f t="shared" si="5"/>
        <v>0.20799999999999999</v>
      </c>
      <c r="BK31" s="96">
        <f t="shared" si="5"/>
        <v>6.4000000000000001E-2</v>
      </c>
      <c r="BL31" s="102">
        <f t="shared" si="5"/>
        <v>0.442</v>
      </c>
      <c r="BM31" s="96">
        <f t="shared" si="5"/>
        <v>0.20899999999999999</v>
      </c>
      <c r="BN31" s="96">
        <f t="shared" ref="BN31:BZ31" si="6">BN11</f>
        <v>0.17399999999999999</v>
      </c>
      <c r="BO31" s="96">
        <f t="shared" si="6"/>
        <v>0.2</v>
      </c>
      <c r="BP31" s="96">
        <f t="shared" si="6"/>
        <v>8.9999999999999993E-3</v>
      </c>
      <c r="BQ31" s="102">
        <f t="shared" si="6"/>
        <v>-9.9000000000000005E-2</v>
      </c>
      <c r="BR31" s="96">
        <f t="shared" si="6"/>
        <v>-3.6999999999999998E-2</v>
      </c>
      <c r="BS31" s="96">
        <f t="shared" si="6"/>
        <v>3.7999999999999999E-2</v>
      </c>
      <c r="BT31" s="96">
        <f t="shared" si="6"/>
        <v>1.7999999999999999E-2</v>
      </c>
      <c r="BU31" s="96">
        <f t="shared" si="6"/>
        <v>-0.11</v>
      </c>
      <c r="BV31" s="102">
        <f t="shared" si="6"/>
        <v>0.22</v>
      </c>
      <c r="BW31" s="96">
        <f t="shared" si="6"/>
        <v>-0.23</v>
      </c>
      <c r="BX31" s="96">
        <f t="shared" si="6"/>
        <v>9.0999999999999998E-2</v>
      </c>
      <c r="BY31" s="96">
        <f t="shared" si="6"/>
        <v>0.17599999999999999</v>
      </c>
      <c r="BZ31" s="96">
        <f t="shared" si="6"/>
        <v>0.21</v>
      </c>
    </row>
    <row r="32" spans="1:78" x14ac:dyDescent="0.2">
      <c r="A32" s="33"/>
    </row>
    <row r="33" spans="1:78" x14ac:dyDescent="0.2">
      <c r="A33" s="29" t="s">
        <v>75</v>
      </c>
      <c r="B33" s="16" t="s">
        <v>277</v>
      </c>
      <c r="C33" s="16" t="s">
        <v>276</v>
      </c>
      <c r="D33" s="16">
        <v>2025</v>
      </c>
      <c r="E33" s="16" t="s">
        <v>274</v>
      </c>
      <c r="F33" s="16" t="s">
        <v>265</v>
      </c>
      <c r="G33" s="16" t="str">
        <f t="shared" ref="G33:BR33" si="7">G7</f>
        <v>2T25</v>
      </c>
      <c r="H33" s="16" t="str">
        <f t="shared" si="7"/>
        <v>1T25</v>
      </c>
      <c r="I33" s="16">
        <f t="shared" si="7"/>
        <v>2024</v>
      </c>
      <c r="J33" s="16" t="str">
        <f t="shared" si="7"/>
        <v>4T24</v>
      </c>
      <c r="K33" s="125" t="str">
        <f t="shared" si="7"/>
        <v>3T24</v>
      </c>
      <c r="L33" s="125" t="str">
        <f t="shared" si="7"/>
        <v>2T24</v>
      </c>
      <c r="M33" s="16" t="str">
        <f t="shared" si="7"/>
        <v>1T24</v>
      </c>
      <c r="N33" s="16">
        <f t="shared" si="7"/>
        <v>2023</v>
      </c>
      <c r="O33" s="16" t="str">
        <f t="shared" si="7"/>
        <v>4T23</v>
      </c>
      <c r="P33" s="16" t="str">
        <f t="shared" si="7"/>
        <v>3T23</v>
      </c>
      <c r="Q33" s="16" t="str">
        <f t="shared" si="7"/>
        <v>2T23</v>
      </c>
      <c r="R33" s="16" t="str">
        <f t="shared" si="7"/>
        <v>1T23</v>
      </c>
      <c r="S33" s="16">
        <f t="shared" si="7"/>
        <v>2022</v>
      </c>
      <c r="T33" s="16" t="str">
        <f t="shared" si="7"/>
        <v>4T22</v>
      </c>
      <c r="U33" s="16" t="str">
        <f t="shared" si="7"/>
        <v>3T22</v>
      </c>
      <c r="V33" s="16" t="str">
        <f t="shared" si="7"/>
        <v>2T22</v>
      </c>
      <c r="W33" s="16" t="str">
        <f t="shared" si="7"/>
        <v>1T22</v>
      </c>
      <c r="X33" s="16">
        <f t="shared" si="7"/>
        <v>2021</v>
      </c>
      <c r="Y33" s="16" t="str">
        <f t="shared" si="7"/>
        <v>4T21</v>
      </c>
      <c r="Z33" s="16" t="str">
        <f t="shared" si="7"/>
        <v>3T21</v>
      </c>
      <c r="AA33" s="16" t="str">
        <f t="shared" si="7"/>
        <v>2T21</v>
      </c>
      <c r="AB33" s="16" t="str">
        <f t="shared" si="7"/>
        <v>1T21</v>
      </c>
      <c r="AC33" s="16">
        <f t="shared" si="7"/>
        <v>2020</v>
      </c>
      <c r="AD33" s="16" t="str">
        <f t="shared" si="7"/>
        <v>4T20</v>
      </c>
      <c r="AE33" s="16" t="str">
        <f t="shared" si="7"/>
        <v>3T20</v>
      </c>
      <c r="AF33" s="16" t="str">
        <f t="shared" si="7"/>
        <v>2T20</v>
      </c>
      <c r="AG33" s="16" t="str">
        <f t="shared" si="7"/>
        <v>1T20</v>
      </c>
      <c r="AH33" s="16">
        <f t="shared" si="7"/>
        <v>2019</v>
      </c>
      <c r="AI33" s="16" t="str">
        <f t="shared" si="7"/>
        <v>4T19</v>
      </c>
      <c r="AJ33" s="16" t="str">
        <f t="shared" si="7"/>
        <v>3T19</v>
      </c>
      <c r="AK33" s="16" t="str">
        <f t="shared" si="7"/>
        <v>2T19</v>
      </c>
      <c r="AL33" s="16" t="str">
        <f t="shared" si="7"/>
        <v>1T19</v>
      </c>
      <c r="AM33" s="16">
        <f t="shared" si="7"/>
        <v>2018</v>
      </c>
      <c r="AN33" s="16" t="str">
        <f t="shared" si="7"/>
        <v>4T18</v>
      </c>
      <c r="AO33" s="16" t="str">
        <f t="shared" si="7"/>
        <v>3T18</v>
      </c>
      <c r="AP33" s="16" t="str">
        <f t="shared" si="7"/>
        <v>2T18</v>
      </c>
      <c r="AQ33" s="16" t="str">
        <f t="shared" si="7"/>
        <v>1T18</v>
      </c>
      <c r="AR33" s="16">
        <f t="shared" si="7"/>
        <v>2017</v>
      </c>
      <c r="AS33" s="16" t="str">
        <f t="shared" si="7"/>
        <v>4T17</v>
      </c>
      <c r="AT33" s="16" t="str">
        <f t="shared" si="7"/>
        <v>3T17</v>
      </c>
      <c r="AU33" s="16" t="str">
        <f t="shared" si="7"/>
        <v>2T17</v>
      </c>
      <c r="AV33" s="16" t="str">
        <f t="shared" si="7"/>
        <v>1T17</v>
      </c>
      <c r="AW33" s="16">
        <f t="shared" si="7"/>
        <v>2016</v>
      </c>
      <c r="AX33" s="16" t="str">
        <f t="shared" si="7"/>
        <v>4T16</v>
      </c>
      <c r="AY33" s="16" t="str">
        <f t="shared" si="7"/>
        <v>3T16</v>
      </c>
      <c r="AZ33" s="16" t="str">
        <f t="shared" si="7"/>
        <v>2T16</v>
      </c>
      <c r="BA33" s="16" t="str">
        <f t="shared" si="7"/>
        <v>1T16</v>
      </c>
      <c r="BB33" s="16">
        <f t="shared" si="7"/>
        <v>2015</v>
      </c>
      <c r="BC33" s="16" t="str">
        <f t="shared" si="7"/>
        <v>4T15</v>
      </c>
      <c r="BD33" s="16" t="str">
        <f t="shared" si="7"/>
        <v>3T15</v>
      </c>
      <c r="BE33" s="16" t="str">
        <f t="shared" si="7"/>
        <v>2T15</v>
      </c>
      <c r="BF33" s="16" t="str">
        <f t="shared" si="7"/>
        <v>1T15</v>
      </c>
      <c r="BG33" s="16">
        <f t="shared" si="7"/>
        <v>2014</v>
      </c>
      <c r="BH33" s="16" t="str">
        <f t="shared" si="7"/>
        <v>4T14</v>
      </c>
      <c r="BI33" s="16" t="str">
        <f t="shared" si="7"/>
        <v>3T14</v>
      </c>
      <c r="BJ33" s="16" t="str">
        <f t="shared" si="7"/>
        <v>2T14</v>
      </c>
      <c r="BK33" s="16" t="str">
        <f t="shared" si="7"/>
        <v>1T14</v>
      </c>
      <c r="BL33" s="16">
        <f t="shared" si="7"/>
        <v>2013</v>
      </c>
      <c r="BM33" s="16" t="str">
        <f t="shared" si="7"/>
        <v>4T13</v>
      </c>
      <c r="BN33" s="16" t="str">
        <f t="shared" si="7"/>
        <v>3T13</v>
      </c>
      <c r="BO33" s="16" t="str">
        <f t="shared" si="7"/>
        <v>2T13</v>
      </c>
      <c r="BP33" s="16" t="str">
        <f t="shared" si="7"/>
        <v>1T13</v>
      </c>
      <c r="BQ33" s="16">
        <f t="shared" si="7"/>
        <v>2012</v>
      </c>
      <c r="BR33" s="16" t="str">
        <f t="shared" si="7"/>
        <v>4T12</v>
      </c>
      <c r="BS33" s="16" t="str">
        <f t="shared" ref="BS33:BY33" si="8">BS7</f>
        <v>3T12</v>
      </c>
      <c r="BT33" s="16" t="str">
        <f t="shared" si="8"/>
        <v>2T12</v>
      </c>
      <c r="BU33" s="16" t="str">
        <f t="shared" si="8"/>
        <v>1T12</v>
      </c>
      <c r="BV33" s="16">
        <f t="shared" si="8"/>
        <v>2011</v>
      </c>
      <c r="BW33" s="16" t="str">
        <f t="shared" si="8"/>
        <v>4T11</v>
      </c>
      <c r="BX33" s="16" t="str">
        <f t="shared" si="8"/>
        <v>3T11</v>
      </c>
      <c r="BY33" s="16" t="str">
        <f t="shared" si="8"/>
        <v>2T11</v>
      </c>
      <c r="BZ33" s="16" t="str">
        <f>BZ7</f>
        <v>1T11</v>
      </c>
    </row>
    <row r="34" spans="1:78" x14ac:dyDescent="0.2">
      <c r="A34" s="33" t="s">
        <v>76</v>
      </c>
      <c r="B34" s="93">
        <f>'Consolidado - Operacional'!B34-'Alea - Operacional'!B34</f>
        <v>6154</v>
      </c>
      <c r="C34" s="93">
        <f>'Consolidado - Operacional'!C34-'Alea - Operacional'!C34</f>
        <v>6647</v>
      </c>
      <c r="D34" s="99">
        <f>'Consolidado - Operacional'!D34-'Alea - Operacional'!D34</f>
        <v>21342</v>
      </c>
      <c r="E34" s="93">
        <f>'Consolidado - Operacional'!E34-'Alea - Operacional'!E34</f>
        <v>5485</v>
      </c>
      <c r="F34" s="93">
        <f>'Consolidado - Operacional'!F34-'Alea - Operacional'!F34</f>
        <v>5602</v>
      </c>
      <c r="G34" s="93">
        <f>'Consolidado - Operacional'!G34-'Alea - Operacional'!G34</f>
        <v>5310</v>
      </c>
      <c r="H34" s="93">
        <f>'Consolidado - Operacional'!H34-'Alea - Operacional'!H34</f>
        <v>4945</v>
      </c>
      <c r="I34" s="99">
        <f>'Consolidado - Operacional'!I34-'Alea - Operacional'!I34</f>
        <v>21437.75</v>
      </c>
      <c r="J34" s="93">
        <f>'Consolidado - Operacional'!J34-'Alea - Operacional'!J34</f>
        <v>4758</v>
      </c>
      <c r="K34" s="93">
        <f>'Consolidado - Operacional'!K34-'Alea - Operacional'!K34</f>
        <v>7498.25</v>
      </c>
      <c r="L34" s="93">
        <f>'Consolidado - Operacional'!L34-'Alea - Operacional'!L34</f>
        <v>4637.5</v>
      </c>
      <c r="M34" s="93">
        <f>'Consolidado - Operacional'!M34-'Alea - Operacional'!M34</f>
        <v>4544</v>
      </c>
      <c r="N34" s="99">
        <f>'Consolidado - Operacional'!N34-'Alea - Operacional'!N34</f>
        <v>17124</v>
      </c>
      <c r="O34" s="93">
        <f>'Consolidado - Operacional'!O34-'Alea - Operacional'!O34</f>
        <v>4344</v>
      </c>
      <c r="P34" s="93">
        <f>'Consolidado - Operacional'!P34-'Alea - Operacional'!P34</f>
        <v>4865</v>
      </c>
      <c r="Q34" s="93">
        <f>'Consolidado - Operacional'!Q34-'Alea - Operacional'!Q34</f>
        <v>4212</v>
      </c>
      <c r="R34" s="93">
        <f>'Consolidado - Operacional'!R34-'Alea - Operacional'!R34</f>
        <v>3703</v>
      </c>
      <c r="S34" s="99">
        <f>'Consolidado - Operacional'!S34-'Alea - Operacional'!S34</f>
        <v>15703</v>
      </c>
      <c r="T34" s="93">
        <f>'Consolidado - Operacional'!T34-'Alea - Operacional'!T34</f>
        <v>3964</v>
      </c>
      <c r="U34" s="93">
        <f>'Consolidado - Operacional'!U34-'Alea - Operacional'!U34</f>
        <v>3100</v>
      </c>
      <c r="V34" s="93">
        <f>'Consolidado - Operacional'!V34-'Alea - Operacional'!V34</f>
        <v>4162</v>
      </c>
      <c r="W34" s="93">
        <f>'Consolidado - Operacional'!W34-'Alea - Operacional'!W34</f>
        <v>4477</v>
      </c>
      <c r="X34" s="99">
        <f>'Consolidado - Operacional'!X34-'Alea - Operacional'!X34</f>
        <v>23908</v>
      </c>
      <c r="Y34" s="93">
        <f>'Consolidado - Operacional'!Y34-'Alea - Operacional'!Y34</f>
        <v>5756</v>
      </c>
      <c r="Z34" s="93">
        <f>'Consolidado - Operacional'!Z34-'Alea - Operacional'!Z34</f>
        <v>5930</v>
      </c>
      <c r="AA34" s="93">
        <f>'Consolidado - Operacional'!AA34-'Alea - Operacional'!AA34</f>
        <v>6516</v>
      </c>
      <c r="AB34" s="93">
        <f>'Consolidado - Operacional'!AB34-'Alea - Operacional'!AB34</f>
        <v>5706</v>
      </c>
      <c r="AC34" s="99">
        <f>'Consolidado - Operacional'!AC34-'Alea - Operacional'!AC34</f>
        <v>20761</v>
      </c>
      <c r="AD34" s="93">
        <f>'Consolidado - Operacional'!AD34-'Alea - Operacional'!AD34</f>
        <v>6042</v>
      </c>
      <c r="AE34" s="93">
        <f>'Consolidado - Operacional'!AE34-'Alea - Operacional'!AE34</f>
        <v>5860</v>
      </c>
      <c r="AF34" s="93">
        <f>'Consolidado - Operacional'!AF34-'Alea - Operacional'!AF34</f>
        <v>4947</v>
      </c>
      <c r="AG34" s="93">
        <f>'Consolidado - Operacional'!AG34-'Alea - Operacional'!AG34</f>
        <v>3912</v>
      </c>
      <c r="AH34" s="99">
        <f>'Consolidado - Operacional'!AH34-'Alea - Operacional'!AH34</f>
        <v>16397</v>
      </c>
      <c r="AI34" s="93">
        <f>'Consolidado - Operacional'!AI34-'Alea - Operacional'!AI34</f>
        <v>4831</v>
      </c>
      <c r="AJ34" s="93">
        <f>'Consolidado - Operacional'!AJ34-'Alea - Operacional'!AJ34</f>
        <v>4185</v>
      </c>
      <c r="AK34" s="93">
        <f>'Consolidado - Operacional'!AK34-'Alea - Operacional'!AK34</f>
        <v>4036</v>
      </c>
      <c r="AL34" s="93">
        <f>'Consolidado - Operacional'!AL34-'Alea - Operacional'!AL34</f>
        <v>3345</v>
      </c>
      <c r="AM34" s="99">
        <f>'Consolidado - Operacional'!AM34-'Alea - Operacional'!AM34</f>
        <v>14881</v>
      </c>
      <c r="AN34" s="93">
        <f>'Consolidado - Operacional'!AN34-'Alea - Operacional'!AN34</f>
        <v>3685</v>
      </c>
      <c r="AO34" s="93">
        <f>'Consolidado - Operacional'!AO34-'Alea - Operacional'!AO34</f>
        <v>3980</v>
      </c>
      <c r="AP34" s="93">
        <f>'Consolidado - Operacional'!AP34-'Alea - Operacional'!AP34</f>
        <v>3823</v>
      </c>
      <c r="AQ34" s="93">
        <f>'Consolidado - Operacional'!AQ34-'Alea - Operacional'!AQ34</f>
        <v>3393</v>
      </c>
      <c r="AR34" s="99">
        <f>'Consolidado - Operacional'!AR34-'Alea - Operacional'!AR34</f>
        <v>12736</v>
      </c>
      <c r="AS34" s="93">
        <f>'Consolidado - Operacional'!AS34-'Alea - Operacional'!AS34</f>
        <v>3355</v>
      </c>
      <c r="AT34" s="93">
        <f>'Consolidado - Operacional'!AT34-'Alea - Operacional'!AT34</f>
        <v>3098</v>
      </c>
      <c r="AU34" s="93">
        <f>'Consolidado - Operacional'!AU34-'Alea - Operacional'!AU34</f>
        <v>3255</v>
      </c>
      <c r="AV34" s="93">
        <f>'Consolidado - Operacional'!AV34-'Alea - Operacional'!AV34</f>
        <v>3028</v>
      </c>
      <c r="AW34" s="99">
        <f>'Consolidado - Operacional'!AW34-'Alea - Operacional'!AW34</f>
        <v>10057</v>
      </c>
      <c r="AX34" s="93">
        <f>'Consolidado - Operacional'!AX34-'Alea - Operacional'!AX34</f>
        <v>2858</v>
      </c>
      <c r="AY34" s="93">
        <f>'Consolidado - Operacional'!AY34-'Alea - Operacional'!AY34</f>
        <v>2241</v>
      </c>
      <c r="AZ34" s="93">
        <f>'Consolidado - Operacional'!AZ34-'Alea - Operacional'!AZ34</f>
        <v>2782</v>
      </c>
      <c r="BA34" s="93">
        <f>'Consolidado - Operacional'!BA34-'Alea - Operacional'!BA34</f>
        <v>2176</v>
      </c>
      <c r="BB34" s="99">
        <f>'Consolidado - Operacional'!BB34-'Alea - Operacional'!BB34</f>
        <v>8108</v>
      </c>
      <c r="BC34" s="93">
        <f>'Consolidado - Operacional'!BC34-'Alea - Operacional'!BC34</f>
        <v>1902</v>
      </c>
      <c r="BD34" s="93">
        <f>'Consolidado - Operacional'!BD34-'Alea - Operacional'!BD34</f>
        <v>1962</v>
      </c>
      <c r="BE34" s="93">
        <f>'Consolidado - Operacional'!BE34-'Alea - Operacional'!BE34</f>
        <v>2289</v>
      </c>
      <c r="BF34" s="93">
        <f>'Consolidado - Operacional'!BF34-'Alea - Operacional'!BF34</f>
        <v>1955</v>
      </c>
      <c r="BG34" s="99">
        <f>'Consolidado - Operacional'!BG34-'Alea - Operacional'!BG34</f>
        <v>6089</v>
      </c>
      <c r="BH34" s="93">
        <f>'Consolidado - Operacional'!BH34-'Alea - Operacional'!BH34</f>
        <v>1256</v>
      </c>
      <c r="BI34" s="93">
        <f>'Consolidado - Operacional'!BI34-'Alea - Operacional'!BI34</f>
        <v>1202</v>
      </c>
      <c r="BJ34" s="93">
        <f>'Consolidado - Operacional'!BJ34-'Alea - Operacional'!BJ34</f>
        <v>2006</v>
      </c>
      <c r="BK34" s="93">
        <f>'Consolidado - Operacional'!BK34-'Alea - Operacional'!BK34</f>
        <v>1625</v>
      </c>
      <c r="BL34" s="99">
        <f>'Consolidado - Operacional'!BL34-'Alea - Operacional'!BL34</f>
        <v>8153</v>
      </c>
      <c r="BM34" s="93">
        <f>'Consolidado - Operacional'!BM34-'Alea - Operacional'!BM34</f>
        <v>1686</v>
      </c>
      <c r="BN34" s="93">
        <f>'Consolidado - Operacional'!BN34-'Alea - Operacional'!BN34</f>
        <v>2001</v>
      </c>
      <c r="BO34" s="93">
        <f>'Consolidado - Operacional'!BO34-'Alea - Operacional'!BO34</f>
        <v>2601</v>
      </c>
      <c r="BP34" s="93">
        <f>'Consolidado - Operacional'!BP34-'Alea - Operacional'!BP34</f>
        <v>1865</v>
      </c>
      <c r="BQ34" s="99">
        <f>'Consolidado - Operacional'!BQ34-'Alea - Operacional'!BQ34</f>
        <v>9990</v>
      </c>
      <c r="BR34" s="93">
        <f>'Consolidado - Operacional'!BR34-'Alea - Operacional'!BR34</f>
        <v>2327</v>
      </c>
      <c r="BS34" s="93">
        <f>'Consolidado - Operacional'!BS34-'Alea - Operacional'!BS34</f>
        <v>2365</v>
      </c>
      <c r="BT34" s="93">
        <f>'Consolidado - Operacional'!BT34-'Alea - Operacional'!BT34</f>
        <v>3048</v>
      </c>
      <c r="BU34" s="93">
        <f>'Consolidado - Operacional'!BU34-'Alea - Operacional'!BU34</f>
        <v>2250</v>
      </c>
      <c r="BV34" s="99">
        <f>'Consolidado - Operacional'!BV34-'Alea - Operacional'!BV34</f>
        <v>2281</v>
      </c>
      <c r="BW34" s="93">
        <f>'Consolidado - Operacional'!BW34-'Alea - Operacional'!BW34</f>
        <v>2281</v>
      </c>
      <c r="BX34" s="93">
        <f>'Consolidado - Operacional'!BX34-'Alea - Operacional'!BX34</f>
        <v>0</v>
      </c>
      <c r="BY34" s="93">
        <f>'Consolidado - Operacional'!BY34-'Alea - Operacional'!BY34</f>
        <v>0</v>
      </c>
      <c r="BZ34" s="93">
        <f>'Consolidado - Operacional'!BZ34-'Alea - Operacional'!BZ34</f>
        <v>0</v>
      </c>
    </row>
    <row r="35" spans="1:78" x14ac:dyDescent="0.2">
      <c r="A35" s="33" t="s">
        <v>77</v>
      </c>
      <c r="B35" s="93">
        <f>'Consolidado - Operacional'!B35-'Alea - Operacional'!B35</f>
        <v>811</v>
      </c>
      <c r="C35" s="93">
        <f>'Consolidado - Operacional'!C35-'Alea - Operacional'!C35</f>
        <v>695</v>
      </c>
      <c r="D35" s="99">
        <f>'Consolidado - Operacional'!D35-'Alea - Operacional'!D35</f>
        <v>2311</v>
      </c>
      <c r="E35" s="93">
        <f>'Consolidado - Operacional'!E35-'Alea - Operacional'!E35</f>
        <v>586</v>
      </c>
      <c r="F35" s="93">
        <f>'Consolidado - Operacional'!F35-'Alea - Operacional'!F35</f>
        <v>617</v>
      </c>
      <c r="G35" s="93">
        <f>'Consolidado - Operacional'!G35-'Alea - Operacional'!G35</f>
        <v>615</v>
      </c>
      <c r="H35" s="93">
        <f>'Consolidado - Operacional'!H35-'Alea - Operacional'!H35</f>
        <v>493</v>
      </c>
      <c r="I35" s="99">
        <f>'Consolidado - Operacional'!I35-'Alea - Operacional'!I35</f>
        <v>1893.6</v>
      </c>
      <c r="J35" s="93">
        <f>'Consolidado - Operacional'!J35-'Alea - Operacional'!J35</f>
        <v>529</v>
      </c>
      <c r="K35" s="93">
        <f>'Consolidado - Operacional'!K35-'Alea - Operacional'!K35</f>
        <v>494.85</v>
      </c>
      <c r="L35" s="93">
        <f>'Consolidado - Operacional'!L35-'Alea - Operacional'!L35</f>
        <v>448.75</v>
      </c>
      <c r="M35" s="93">
        <f>'Consolidado - Operacional'!M35-'Alea - Operacional'!M35</f>
        <v>421</v>
      </c>
      <c r="N35" s="99">
        <f>'Consolidado - Operacional'!N35-'Alea - Operacional'!N35</f>
        <v>2566</v>
      </c>
      <c r="O35" s="93">
        <f>'Consolidado - Operacional'!O35-'Alea - Operacional'!O35</f>
        <v>555</v>
      </c>
      <c r="P35" s="93">
        <f>'Consolidado - Operacional'!P35-'Alea - Operacional'!P35</f>
        <v>671</v>
      </c>
      <c r="Q35" s="93">
        <f>'Consolidado - Operacional'!Q35-'Alea - Operacional'!Q35</f>
        <v>662</v>
      </c>
      <c r="R35" s="93">
        <f>'Consolidado - Operacional'!R35-'Alea - Operacional'!R35</f>
        <v>678</v>
      </c>
      <c r="S35" s="99">
        <f>'Consolidado - Operacional'!S35-'Alea - Operacional'!S35</f>
        <v>3131</v>
      </c>
      <c r="T35" s="93">
        <f>'Consolidado - Operacional'!T35-'Alea - Operacional'!T35</f>
        <v>553</v>
      </c>
      <c r="U35" s="93">
        <f>'Consolidado - Operacional'!U35-'Alea - Operacional'!U35</f>
        <v>517</v>
      </c>
      <c r="V35" s="93">
        <f>'Consolidado - Operacional'!V35-'Alea - Operacional'!V35</f>
        <v>1110</v>
      </c>
      <c r="W35" s="93">
        <f>'Consolidado - Operacional'!W35-'Alea - Operacional'!W35</f>
        <v>951</v>
      </c>
      <c r="X35" s="99">
        <f>'Consolidado - Operacional'!X35-'Alea - Operacional'!X35</f>
        <v>3349</v>
      </c>
      <c r="Y35" s="93">
        <f>'Consolidado - Operacional'!Y35-'Alea - Operacional'!Y35</f>
        <v>851</v>
      </c>
      <c r="Z35" s="93">
        <f>'Consolidado - Operacional'!Z35-'Alea - Operacional'!Z35</f>
        <v>1032</v>
      </c>
      <c r="AA35" s="93">
        <f>'Consolidado - Operacional'!AA35-'Alea - Operacional'!AA35</f>
        <v>704</v>
      </c>
      <c r="AB35" s="93">
        <f>'Consolidado - Operacional'!AB35-'Alea - Operacional'!AB35</f>
        <v>762</v>
      </c>
      <c r="AC35" s="99">
        <f>'Consolidado - Operacional'!AC35-'Alea - Operacional'!AC35</f>
        <v>2671</v>
      </c>
      <c r="AD35" s="93">
        <f>'Consolidado - Operacional'!AD35-'Alea - Operacional'!AD35</f>
        <v>431</v>
      </c>
      <c r="AE35" s="93">
        <f>'Consolidado - Operacional'!AE35-'Alea - Operacional'!AE35</f>
        <v>681</v>
      </c>
      <c r="AF35" s="93">
        <f>'Consolidado - Operacional'!AF35-'Alea - Operacional'!AF35</f>
        <v>817</v>
      </c>
      <c r="AG35" s="93">
        <f>'Consolidado - Operacional'!AG35-'Alea - Operacional'!AG35</f>
        <v>742</v>
      </c>
      <c r="AH35" s="99">
        <f>'Consolidado - Operacional'!AH35-'Alea - Operacional'!AH35</f>
        <v>1490</v>
      </c>
      <c r="AI35" s="93">
        <f>'Consolidado - Operacional'!AI35-'Alea - Operacional'!AI35</f>
        <v>383</v>
      </c>
      <c r="AJ35" s="93">
        <f>'Consolidado - Operacional'!AJ35-'Alea - Operacional'!AJ35</f>
        <v>404</v>
      </c>
      <c r="AK35" s="93">
        <f>'Consolidado - Operacional'!AK35-'Alea - Operacional'!AK35</f>
        <v>427</v>
      </c>
      <c r="AL35" s="93">
        <f>'Consolidado - Operacional'!AL35-'Alea - Operacional'!AL35</f>
        <v>276</v>
      </c>
      <c r="AM35" s="99">
        <f>'Consolidado - Operacional'!AM35-'Alea - Operacional'!AM35</f>
        <v>1415</v>
      </c>
      <c r="AN35" s="93">
        <f>'Consolidado - Operacional'!AN35-'Alea - Operacional'!AN35</f>
        <v>338</v>
      </c>
      <c r="AO35" s="93">
        <f>'Consolidado - Operacional'!AO35-'Alea - Operacional'!AO35</f>
        <v>395</v>
      </c>
      <c r="AP35" s="93">
        <f>'Consolidado - Operacional'!AP35-'Alea - Operacional'!AP35</f>
        <v>341</v>
      </c>
      <c r="AQ35" s="93">
        <f>'Consolidado - Operacional'!AQ35-'Alea - Operacional'!AQ35</f>
        <v>341</v>
      </c>
      <c r="AR35" s="99">
        <f>'Consolidado - Operacional'!AR35-'Alea - Operacional'!AR35</f>
        <v>1907</v>
      </c>
      <c r="AS35" s="93">
        <f>'Consolidado - Operacional'!AS35-'Alea - Operacional'!AS35</f>
        <v>321</v>
      </c>
      <c r="AT35" s="93">
        <f>'Consolidado - Operacional'!AT35-'Alea - Operacional'!AT35</f>
        <v>419</v>
      </c>
      <c r="AU35" s="93">
        <f>'Consolidado - Operacional'!AU35-'Alea - Operacional'!AU35</f>
        <v>549</v>
      </c>
      <c r="AV35" s="93">
        <f>'Consolidado - Operacional'!AV35-'Alea - Operacional'!AV35</f>
        <v>618</v>
      </c>
      <c r="AW35" s="99">
        <f>'Consolidado - Operacional'!AW35-'Alea - Operacional'!AW35</f>
        <v>1924</v>
      </c>
      <c r="AX35" s="93">
        <f>'Consolidado - Operacional'!AX35-'Alea - Operacional'!AX35</f>
        <v>653</v>
      </c>
      <c r="AY35" s="93">
        <f>'Consolidado - Operacional'!AY35-'Alea - Operacional'!AY35</f>
        <v>562</v>
      </c>
      <c r="AZ35" s="93">
        <f>'Consolidado - Operacional'!AZ35-'Alea - Operacional'!AZ35</f>
        <v>393</v>
      </c>
      <c r="BA35" s="93">
        <f>'Consolidado - Operacional'!BA35-'Alea - Operacional'!BA35</f>
        <v>316</v>
      </c>
      <c r="BB35" s="99">
        <f>'Consolidado - Operacional'!BB35-'Alea - Operacional'!BB35</f>
        <v>1299</v>
      </c>
      <c r="BC35" s="93">
        <f>'Consolidado - Operacional'!BC35-'Alea - Operacional'!BC35</f>
        <v>268</v>
      </c>
      <c r="BD35" s="93">
        <f>'Consolidado - Operacional'!BD35-'Alea - Operacional'!BD35</f>
        <v>286</v>
      </c>
      <c r="BE35" s="93">
        <f>'Consolidado - Operacional'!BE35-'Alea - Operacional'!BE35</f>
        <v>377</v>
      </c>
      <c r="BF35" s="93">
        <f>'Consolidado - Operacional'!BF35-'Alea - Operacional'!BF35</f>
        <v>368</v>
      </c>
      <c r="BG35" s="99">
        <f>'Consolidado - Operacional'!BG35-'Alea - Operacional'!BG35</f>
        <v>3466</v>
      </c>
      <c r="BH35" s="93">
        <f>'Consolidado - Operacional'!BH35-'Alea - Operacional'!BH35</f>
        <v>428</v>
      </c>
      <c r="BI35" s="93">
        <f>'Consolidado - Operacional'!BI35-'Alea - Operacional'!BI35</f>
        <v>948</v>
      </c>
      <c r="BJ35" s="93">
        <f>'Consolidado - Operacional'!BJ35-'Alea - Operacional'!BJ35</f>
        <v>820</v>
      </c>
      <c r="BK35" s="93">
        <f>'Consolidado - Operacional'!BK35-'Alea - Operacional'!BK35</f>
        <v>1270</v>
      </c>
      <c r="BL35" s="99">
        <f>'Consolidado - Operacional'!BL35-'Alea - Operacional'!BL35</f>
        <v>4287</v>
      </c>
      <c r="BM35" s="93">
        <f>'Consolidado - Operacional'!BM35-'Alea - Operacional'!BM35</f>
        <v>491</v>
      </c>
      <c r="BN35" s="93">
        <f>'Consolidado - Operacional'!BN35-'Alea - Operacional'!BN35</f>
        <v>924</v>
      </c>
      <c r="BO35" s="93">
        <f>'Consolidado - Operacional'!BO35-'Alea - Operacional'!BO35</f>
        <v>1172</v>
      </c>
      <c r="BP35" s="93">
        <f>'Consolidado - Operacional'!BP35-'Alea - Operacional'!BP35</f>
        <v>1700</v>
      </c>
      <c r="BQ35" s="99">
        <f>'Consolidado - Operacional'!BQ35-'Alea - Operacional'!BQ35</f>
        <v>10852</v>
      </c>
      <c r="BR35" s="93">
        <f>'Consolidado - Operacional'!BR35-'Alea - Operacional'!BR35</f>
        <v>2509</v>
      </c>
      <c r="BS35" s="93">
        <f>'Consolidado - Operacional'!BS35-'Alea - Operacional'!BS35</f>
        <v>2202</v>
      </c>
      <c r="BT35" s="93">
        <f>'Consolidado - Operacional'!BT35-'Alea - Operacional'!BT35</f>
        <v>2984</v>
      </c>
      <c r="BU35" s="93">
        <f>'Consolidado - Operacional'!BU35-'Alea - Operacional'!BU35</f>
        <v>3157</v>
      </c>
      <c r="BV35" s="99">
        <f>'Consolidado - Operacional'!BV35-'Alea - Operacional'!BV35</f>
        <v>4444</v>
      </c>
      <c r="BW35" s="93">
        <f>'Consolidado - Operacional'!BW35-'Alea - Operacional'!BW35</f>
        <v>4444</v>
      </c>
      <c r="BX35" s="93">
        <f>'Consolidado - Operacional'!BX35-'Alea - Operacional'!BX35</f>
        <v>0</v>
      </c>
      <c r="BY35" s="93">
        <f>'Consolidado - Operacional'!BY35-'Alea - Operacional'!BY35</f>
        <v>0</v>
      </c>
      <c r="BZ35" s="93">
        <f>'Consolidado - Operacional'!BZ35-'Alea - Operacional'!BZ35</f>
        <v>0</v>
      </c>
    </row>
    <row r="36" spans="1:78" x14ac:dyDescent="0.2">
      <c r="A36" s="19" t="s">
        <v>78</v>
      </c>
      <c r="B36" s="93">
        <f>'Consolidado - Operacional'!B36-'Alea - Operacional'!B36</f>
        <v>5343</v>
      </c>
      <c r="C36" s="93">
        <f>'Consolidado - Operacional'!C36-'Alea - Operacional'!C36</f>
        <v>5952</v>
      </c>
      <c r="D36" s="99">
        <f>'Consolidado - Operacional'!D36-'Alea - Operacional'!D36</f>
        <v>19031</v>
      </c>
      <c r="E36" s="93">
        <f>'Consolidado - Operacional'!E36-'Alea - Operacional'!E36</f>
        <v>4899</v>
      </c>
      <c r="F36" s="93">
        <f>'Consolidado - Operacional'!F36-'Alea - Operacional'!F36</f>
        <v>4985</v>
      </c>
      <c r="G36" s="93">
        <f>'Consolidado - Operacional'!G36-'Alea - Operacional'!G36</f>
        <v>4695</v>
      </c>
      <c r="H36" s="93">
        <f>'Consolidado - Operacional'!H36-'Alea - Operacional'!H36</f>
        <v>4452</v>
      </c>
      <c r="I36" s="99">
        <f>'Consolidado - Operacional'!I36-'Alea - Operacional'!I36</f>
        <v>19544.150000000001</v>
      </c>
      <c r="J36" s="93">
        <f>'Consolidado - Operacional'!J36-'Alea - Operacional'!J36</f>
        <v>4229</v>
      </c>
      <c r="K36" s="93">
        <f>'Consolidado - Operacional'!K36-'Alea - Operacional'!K36</f>
        <v>7003.4</v>
      </c>
      <c r="L36" s="93">
        <f>'Consolidado - Operacional'!L36-'Alea - Operacional'!L36</f>
        <v>4188.75</v>
      </c>
      <c r="M36" s="93">
        <f>'Consolidado - Operacional'!M36-'Alea - Operacional'!M36</f>
        <v>4123</v>
      </c>
      <c r="N36" s="99">
        <f>'Consolidado - Operacional'!N36-'Alea - Operacional'!N36</f>
        <v>14558</v>
      </c>
      <c r="O36" s="93">
        <f>'Consolidado - Operacional'!O36-'Alea - Operacional'!O36</f>
        <v>3789</v>
      </c>
      <c r="P36" s="93">
        <f>'Consolidado - Operacional'!P36-'Alea - Operacional'!P36</f>
        <v>4194</v>
      </c>
      <c r="Q36" s="93">
        <f>'Consolidado - Operacional'!Q36-'Alea - Operacional'!Q36</f>
        <v>3550</v>
      </c>
      <c r="R36" s="93">
        <f>'Consolidado - Operacional'!R36-'Alea - Operacional'!R36</f>
        <v>3025</v>
      </c>
      <c r="S36" s="99">
        <f>'Consolidado - Operacional'!S36-'Alea - Operacional'!S36</f>
        <v>12572</v>
      </c>
      <c r="T36" s="93">
        <f>'Consolidado - Operacional'!T36-'Alea - Operacional'!T36</f>
        <v>3411</v>
      </c>
      <c r="U36" s="93">
        <f>'Consolidado - Operacional'!U36-'Alea - Operacional'!U36</f>
        <v>2583</v>
      </c>
      <c r="V36" s="93">
        <f>'Consolidado - Operacional'!V36-'Alea - Operacional'!V36</f>
        <v>3052</v>
      </c>
      <c r="W36" s="93">
        <f>'Consolidado - Operacional'!W36-'Alea - Operacional'!W36</f>
        <v>3526</v>
      </c>
      <c r="X36" s="99">
        <f>'Consolidado - Operacional'!X36-'Alea - Operacional'!X36</f>
        <v>20559</v>
      </c>
      <c r="Y36" s="93">
        <f>'Consolidado - Operacional'!Y36-'Alea - Operacional'!Y36</f>
        <v>4905</v>
      </c>
      <c r="Z36" s="93">
        <f>'Consolidado - Operacional'!Z36-'Alea - Operacional'!Z36</f>
        <v>4898</v>
      </c>
      <c r="AA36" s="93">
        <f>'Consolidado - Operacional'!AA36-'Alea - Operacional'!AA36</f>
        <v>5812</v>
      </c>
      <c r="AB36" s="93">
        <f>'Consolidado - Operacional'!AB36-'Alea - Operacional'!AB36</f>
        <v>4944</v>
      </c>
      <c r="AC36" s="99">
        <f>'Consolidado - Operacional'!AC36-'Alea - Operacional'!AC36</f>
        <v>18090</v>
      </c>
      <c r="AD36" s="93">
        <f>'Consolidado - Operacional'!AD36-'Alea - Operacional'!AD36</f>
        <v>5611</v>
      </c>
      <c r="AE36" s="93">
        <f>'Consolidado - Operacional'!AE36-'Alea - Operacional'!AE36</f>
        <v>5179</v>
      </c>
      <c r="AF36" s="93">
        <f>'Consolidado - Operacional'!AF36-'Alea - Operacional'!AF36</f>
        <v>4130</v>
      </c>
      <c r="AG36" s="93">
        <f>'Consolidado - Operacional'!AG36-'Alea - Operacional'!AG36</f>
        <v>3170</v>
      </c>
      <c r="AH36" s="99">
        <f>'Consolidado - Operacional'!AH36-'Alea - Operacional'!AH36</f>
        <v>14907</v>
      </c>
      <c r="AI36" s="93">
        <f>'Consolidado - Operacional'!AI36-'Alea - Operacional'!AI36</f>
        <v>4448</v>
      </c>
      <c r="AJ36" s="93">
        <f>'Consolidado - Operacional'!AJ36-'Alea - Operacional'!AJ36</f>
        <v>3781</v>
      </c>
      <c r="AK36" s="93">
        <f>'Consolidado - Operacional'!AK36-'Alea - Operacional'!AK36</f>
        <v>3609</v>
      </c>
      <c r="AL36" s="93">
        <f>'Consolidado - Operacional'!AL36-'Alea - Operacional'!AL36</f>
        <v>3069</v>
      </c>
      <c r="AM36" s="99">
        <f>'Consolidado - Operacional'!AM36-'Alea - Operacional'!AM36</f>
        <v>13466</v>
      </c>
      <c r="AN36" s="93">
        <f>'Consolidado - Operacional'!AN36-'Alea - Operacional'!AN36</f>
        <v>3347</v>
      </c>
      <c r="AO36" s="93">
        <f>'Consolidado - Operacional'!AO36-'Alea - Operacional'!AO36</f>
        <v>3585</v>
      </c>
      <c r="AP36" s="93">
        <f>'Consolidado - Operacional'!AP36-'Alea - Operacional'!AP36</f>
        <v>3482</v>
      </c>
      <c r="AQ36" s="93">
        <f>'Consolidado - Operacional'!AQ36-'Alea - Operacional'!AQ36</f>
        <v>3052</v>
      </c>
      <c r="AR36" s="99">
        <f>'Consolidado - Operacional'!AR36-'Alea - Operacional'!AR36</f>
        <v>10829</v>
      </c>
      <c r="AS36" s="93">
        <f>'Consolidado - Operacional'!AS36-'Alea - Operacional'!AS36</f>
        <v>3034</v>
      </c>
      <c r="AT36" s="93">
        <f>'Consolidado - Operacional'!AT36-'Alea - Operacional'!AT36</f>
        <v>2679</v>
      </c>
      <c r="AU36" s="93">
        <f>'Consolidado - Operacional'!AU36-'Alea - Operacional'!AU36</f>
        <v>2706</v>
      </c>
      <c r="AV36" s="93">
        <f>'Consolidado - Operacional'!AV36-'Alea - Operacional'!AV36</f>
        <v>2410</v>
      </c>
      <c r="AW36" s="99">
        <f>'Consolidado - Operacional'!AW36-'Alea - Operacional'!AW36</f>
        <v>8133</v>
      </c>
      <c r="AX36" s="93">
        <f>'Consolidado - Operacional'!AX36-'Alea - Operacional'!AX36</f>
        <v>2205</v>
      </c>
      <c r="AY36" s="93">
        <f>'Consolidado - Operacional'!AY36-'Alea - Operacional'!AY36</f>
        <v>1679</v>
      </c>
      <c r="AZ36" s="93">
        <f>'Consolidado - Operacional'!AZ36-'Alea - Operacional'!AZ36</f>
        <v>2389</v>
      </c>
      <c r="BA36" s="93">
        <f>'Consolidado - Operacional'!BA36-'Alea - Operacional'!BA36</f>
        <v>1860</v>
      </c>
      <c r="BB36" s="99">
        <f>'Consolidado - Operacional'!BB36-'Alea - Operacional'!BB36</f>
        <v>6809</v>
      </c>
      <c r="BC36" s="93">
        <f>'Consolidado - Operacional'!BC36-'Alea - Operacional'!BC36</f>
        <v>1634</v>
      </c>
      <c r="BD36" s="93">
        <f>'Consolidado - Operacional'!BD36-'Alea - Operacional'!BD36</f>
        <v>1676</v>
      </c>
      <c r="BE36" s="93">
        <f>'Consolidado - Operacional'!BE36-'Alea - Operacional'!BE36</f>
        <v>1912</v>
      </c>
      <c r="BF36" s="93">
        <f>'Consolidado - Operacional'!BF36-'Alea - Operacional'!BF36</f>
        <v>1587</v>
      </c>
      <c r="BG36" s="99">
        <f>'Consolidado - Operacional'!BG36-'Alea - Operacional'!BG36</f>
        <v>2623</v>
      </c>
      <c r="BH36" s="93">
        <f>'Consolidado - Operacional'!BH36-'Alea - Operacional'!BH36</f>
        <v>828</v>
      </c>
      <c r="BI36" s="93">
        <f>'Consolidado - Operacional'!BI36-'Alea - Operacional'!BI36</f>
        <v>254</v>
      </c>
      <c r="BJ36" s="93">
        <f>'Consolidado - Operacional'!BJ36-'Alea - Operacional'!BJ36</f>
        <v>1186</v>
      </c>
      <c r="BK36" s="93">
        <f>'Consolidado - Operacional'!BK36-'Alea - Operacional'!BK36</f>
        <v>355</v>
      </c>
      <c r="BL36" s="99">
        <f>'Consolidado - Operacional'!BL36-'Alea - Operacional'!BL36</f>
        <v>3866</v>
      </c>
      <c r="BM36" s="93">
        <f>'Consolidado - Operacional'!BM36-'Alea - Operacional'!BM36</f>
        <v>1195</v>
      </c>
      <c r="BN36" s="93">
        <f>'Consolidado - Operacional'!BN36-'Alea - Operacional'!BN36</f>
        <v>1077</v>
      </c>
      <c r="BO36" s="93">
        <f>'Consolidado - Operacional'!BO36-'Alea - Operacional'!BO36</f>
        <v>1429</v>
      </c>
      <c r="BP36" s="93">
        <f>'Consolidado - Operacional'!BP36-'Alea - Operacional'!BP36</f>
        <v>165</v>
      </c>
      <c r="BQ36" s="99">
        <f>'Consolidado - Operacional'!BQ36-'Alea - Operacional'!BQ36</f>
        <v>-862</v>
      </c>
      <c r="BR36" s="93">
        <f>'Consolidado - Operacional'!BR36-'Alea - Operacional'!BR36</f>
        <v>-182</v>
      </c>
      <c r="BS36" s="93">
        <f>'Consolidado - Operacional'!BS36-'Alea - Operacional'!BS36</f>
        <v>163</v>
      </c>
      <c r="BT36" s="93">
        <f>'Consolidado - Operacional'!BT36-'Alea - Operacional'!BT36</f>
        <v>64</v>
      </c>
      <c r="BU36" s="93">
        <f>'Consolidado - Operacional'!BU36-'Alea - Operacional'!BU36</f>
        <v>-907</v>
      </c>
      <c r="BV36" s="99">
        <f>'Consolidado - Operacional'!BV36-'Alea - Operacional'!BV36</f>
        <v>1441</v>
      </c>
      <c r="BW36" s="93">
        <f>'Consolidado - Operacional'!BW36-'Alea - Operacional'!BW36</f>
        <v>-2163</v>
      </c>
      <c r="BX36" s="93">
        <f>'Consolidado - Operacional'!BX36-'Alea - Operacional'!BX36</f>
        <v>528</v>
      </c>
      <c r="BY36" s="93">
        <f>'Consolidado - Operacional'!BY36-'Alea - Operacional'!BY36</f>
        <v>1521</v>
      </c>
      <c r="BZ36" s="93">
        <f>'Consolidado - Operacional'!BZ36-'Alea - Operacional'!BZ36</f>
        <v>1555</v>
      </c>
    </row>
    <row r="37" spans="1:78" x14ac:dyDescent="0.2">
      <c r="A37" s="34" t="s">
        <v>79</v>
      </c>
      <c r="B37" s="25">
        <f t="shared" ref="B37" si="9">IFERROR(B35/B34,0)</f>
        <v>0.13178420539486513</v>
      </c>
      <c r="C37" s="25">
        <f t="shared" ref="C37:BM37" si="10">IFERROR(C35/C34,0)</f>
        <v>0.10455844741988868</v>
      </c>
      <c r="D37" s="98">
        <f t="shared" si="10"/>
        <v>0.1082841345703308</v>
      </c>
      <c r="E37" s="25">
        <f t="shared" si="10"/>
        <v>0.10683682771194165</v>
      </c>
      <c r="F37" s="25">
        <f t="shared" si="10"/>
        <v>0.11013923598714745</v>
      </c>
      <c r="G37" s="25">
        <f t="shared" si="10"/>
        <v>0.11581920903954802</v>
      </c>
      <c r="H37" s="25">
        <f t="shared" si="10"/>
        <v>9.9696663296258842E-2</v>
      </c>
      <c r="I37" s="98">
        <f t="shared" si="10"/>
        <v>8.8330165245886341E-2</v>
      </c>
      <c r="J37" s="25">
        <f t="shared" si="10"/>
        <v>0.11118116855821773</v>
      </c>
      <c r="K37" s="25">
        <f t="shared" si="10"/>
        <v>6.5995398926416163E-2</v>
      </c>
      <c r="L37" s="25">
        <f t="shared" si="10"/>
        <v>9.6765498652291101E-2</v>
      </c>
      <c r="M37" s="25">
        <f t="shared" si="10"/>
        <v>9.2649647887323938E-2</v>
      </c>
      <c r="N37" s="98">
        <f t="shared" si="10"/>
        <v>0.14984816631628126</v>
      </c>
      <c r="O37" s="25">
        <f t="shared" si="10"/>
        <v>0.12776243093922651</v>
      </c>
      <c r="P37" s="25">
        <f t="shared" si="10"/>
        <v>0.13792394655704007</v>
      </c>
      <c r="Q37" s="25">
        <f t="shared" si="10"/>
        <v>0.15716999050332384</v>
      </c>
      <c r="R37" s="25">
        <f t="shared" si="10"/>
        <v>0.18309478800972184</v>
      </c>
      <c r="S37" s="98">
        <f t="shared" si="10"/>
        <v>0.19938865184996499</v>
      </c>
      <c r="T37" s="25">
        <f t="shared" si="10"/>
        <v>0.13950554994954592</v>
      </c>
      <c r="U37" s="25">
        <f t="shared" si="10"/>
        <v>0.1667741935483871</v>
      </c>
      <c r="V37" s="25">
        <f t="shared" si="10"/>
        <v>0.26669870254685246</v>
      </c>
      <c r="W37" s="25">
        <f t="shared" si="10"/>
        <v>0.2124190306008488</v>
      </c>
      <c r="X37" s="98">
        <f t="shared" si="10"/>
        <v>0.14007863476660531</v>
      </c>
      <c r="Y37" s="25">
        <f t="shared" si="10"/>
        <v>0.14784572619874914</v>
      </c>
      <c r="Z37" s="25">
        <f t="shared" si="10"/>
        <v>0.17403035413153456</v>
      </c>
      <c r="AA37" s="25">
        <f t="shared" si="10"/>
        <v>0.10804174340085942</v>
      </c>
      <c r="AB37" s="25">
        <f t="shared" si="10"/>
        <v>0.13354363827549948</v>
      </c>
      <c r="AC37" s="98">
        <f t="shared" si="10"/>
        <v>0.12865468908048744</v>
      </c>
      <c r="AD37" s="25">
        <f t="shared" si="10"/>
        <v>7.1333995365772923E-2</v>
      </c>
      <c r="AE37" s="25">
        <f t="shared" si="10"/>
        <v>0.11621160409556314</v>
      </c>
      <c r="AF37" s="25">
        <f t="shared" si="10"/>
        <v>0.16515059632100262</v>
      </c>
      <c r="AG37" s="25">
        <f t="shared" si="10"/>
        <v>0.18967280163599182</v>
      </c>
      <c r="AH37" s="98">
        <f t="shared" si="10"/>
        <v>9.0870281148990664E-2</v>
      </c>
      <c r="AI37" s="25">
        <f t="shared" si="10"/>
        <v>7.9279652245911825E-2</v>
      </c>
      <c r="AJ37" s="25">
        <f t="shared" si="10"/>
        <v>9.6535244922341695E-2</v>
      </c>
      <c r="AK37" s="25">
        <f t="shared" si="10"/>
        <v>0.10579781962338949</v>
      </c>
      <c r="AL37" s="25">
        <f t="shared" si="10"/>
        <v>8.2511210762331838E-2</v>
      </c>
      <c r="AM37" s="98">
        <f t="shared" si="10"/>
        <v>9.5087695719373699E-2</v>
      </c>
      <c r="AN37" s="25">
        <f t="shared" si="10"/>
        <v>9.1723202170963358E-2</v>
      </c>
      <c r="AO37" s="25">
        <f t="shared" si="10"/>
        <v>9.9246231155778894E-2</v>
      </c>
      <c r="AP37" s="25">
        <f t="shared" si="10"/>
        <v>8.9196965733716979E-2</v>
      </c>
      <c r="AQ37" s="25">
        <f t="shared" si="10"/>
        <v>0.10050103153551429</v>
      </c>
      <c r="AR37" s="98">
        <f t="shared" si="10"/>
        <v>0.14973304020100503</v>
      </c>
      <c r="AS37" s="25">
        <f t="shared" si="10"/>
        <v>9.5678092399403877E-2</v>
      </c>
      <c r="AT37" s="25">
        <f t="shared" si="10"/>
        <v>0.13524854744996773</v>
      </c>
      <c r="AU37" s="25">
        <f t="shared" si="10"/>
        <v>0.16866359447004609</v>
      </c>
      <c r="AV37" s="25">
        <f t="shared" si="10"/>
        <v>0.20409511228533686</v>
      </c>
      <c r="AW37" s="98">
        <f t="shared" si="10"/>
        <v>0.19130953564681316</v>
      </c>
      <c r="AX37" s="25">
        <f t="shared" si="10"/>
        <v>0.22848145556333099</v>
      </c>
      <c r="AY37" s="25">
        <f t="shared" si="10"/>
        <v>0.25078090138331099</v>
      </c>
      <c r="AZ37" s="25">
        <f t="shared" si="10"/>
        <v>0.14126527677929548</v>
      </c>
      <c r="BA37" s="25">
        <f t="shared" si="10"/>
        <v>0.14522058823529413</v>
      </c>
      <c r="BB37" s="98">
        <f t="shared" si="10"/>
        <v>0.16021213616181548</v>
      </c>
      <c r="BC37" s="25">
        <f t="shared" si="10"/>
        <v>0.14090431125131442</v>
      </c>
      <c r="BD37" s="25">
        <f t="shared" si="10"/>
        <v>0.14576962283384301</v>
      </c>
      <c r="BE37" s="25">
        <f t="shared" si="10"/>
        <v>0.16470074268239407</v>
      </c>
      <c r="BF37" s="25">
        <f t="shared" si="10"/>
        <v>0.18823529411764706</v>
      </c>
      <c r="BG37" s="98">
        <f t="shared" si="10"/>
        <v>0.56922318935785843</v>
      </c>
      <c r="BH37" s="25">
        <f t="shared" si="10"/>
        <v>0.34076433121019106</v>
      </c>
      <c r="BI37" s="25">
        <f t="shared" si="10"/>
        <v>0.78868552412645587</v>
      </c>
      <c r="BJ37" s="25">
        <f t="shared" si="10"/>
        <v>0.40877367896311068</v>
      </c>
      <c r="BK37" s="25">
        <f t="shared" si="10"/>
        <v>0.78153846153846152</v>
      </c>
      <c r="BL37" s="98">
        <f t="shared" si="10"/>
        <v>0.5258187170366736</v>
      </c>
      <c r="BM37" s="25">
        <f t="shared" si="10"/>
        <v>0.29122182680901543</v>
      </c>
      <c r="BN37" s="25">
        <f t="shared" ref="BN37:BZ37" si="11">IFERROR(BN35/BN34,0)</f>
        <v>0.46176911544227889</v>
      </c>
      <c r="BO37" s="25">
        <f t="shared" si="11"/>
        <v>0.45059592464436754</v>
      </c>
      <c r="BP37" s="25">
        <f t="shared" si="11"/>
        <v>0.91152815013404831</v>
      </c>
      <c r="BQ37" s="98">
        <f t="shared" si="11"/>
        <v>1.0862862862862863</v>
      </c>
      <c r="BR37" s="25">
        <f t="shared" si="11"/>
        <v>1.0782122905027933</v>
      </c>
      <c r="BS37" s="25">
        <f t="shared" si="11"/>
        <v>0.93107822410147989</v>
      </c>
      <c r="BT37" s="25">
        <f t="shared" si="11"/>
        <v>0.97900262467191601</v>
      </c>
      <c r="BU37" s="25">
        <f t="shared" si="11"/>
        <v>1.4031111111111112</v>
      </c>
      <c r="BV37" s="98">
        <f t="shared" si="11"/>
        <v>1.9482683033757124</v>
      </c>
      <c r="BW37" s="25">
        <f t="shared" si="11"/>
        <v>1.9482683033757124</v>
      </c>
      <c r="BX37" s="25">
        <f t="shared" si="11"/>
        <v>0</v>
      </c>
      <c r="BY37" s="25">
        <f t="shared" si="11"/>
        <v>0</v>
      </c>
      <c r="BZ37" s="25">
        <f t="shared" si="11"/>
        <v>0</v>
      </c>
    </row>
    <row r="38" spans="1:78" x14ac:dyDescent="0.2">
      <c r="A38" s="33" t="s">
        <v>80</v>
      </c>
      <c r="B38" s="24">
        <f t="shared" ref="B38" si="12">IFERROR(B27*1000/B34,0)</f>
        <v>244.88672303704905</v>
      </c>
      <c r="C38" s="24">
        <f t="shared" ref="C38:BM38" si="13">IFERROR(C27*1000/C34,0)</f>
        <v>237.61163737475553</v>
      </c>
      <c r="D38" s="97">
        <f t="shared" si="13"/>
        <v>222.51859523193707</v>
      </c>
      <c r="E38" s="24">
        <f t="shared" si="13"/>
        <v>224.79172247948952</v>
      </c>
      <c r="F38" s="24">
        <f t="shared" si="13"/>
        <v>220.44469428418421</v>
      </c>
      <c r="G38" s="24">
        <f t="shared" si="13"/>
        <v>223.51224210546147</v>
      </c>
      <c r="H38" s="24">
        <f t="shared" si="13"/>
        <v>221.27969235187058</v>
      </c>
      <c r="I38" s="97">
        <f t="shared" si="13"/>
        <v>214.00881332964053</v>
      </c>
      <c r="J38" s="24">
        <f t="shared" si="13"/>
        <v>218.90576767759558</v>
      </c>
      <c r="K38" s="24">
        <f t="shared" si="13"/>
        <v>209.70248449704934</v>
      </c>
      <c r="L38" s="24">
        <f t="shared" si="13"/>
        <v>216.0268968167118</v>
      </c>
      <c r="M38" s="24">
        <f t="shared" si="13"/>
        <v>213.92768639524647</v>
      </c>
      <c r="N38" s="97">
        <f t="shared" si="13"/>
        <v>204.35888307667605</v>
      </c>
      <c r="O38" s="24">
        <f t="shared" si="13"/>
        <v>207.97922787523024</v>
      </c>
      <c r="P38" s="24">
        <f t="shared" si="13"/>
        <v>208.23178789516956</v>
      </c>
      <c r="Q38" s="24">
        <f t="shared" si="13"/>
        <v>204.65788837844252</v>
      </c>
      <c r="R38" s="24">
        <f t="shared" si="13"/>
        <v>194.68448800972183</v>
      </c>
      <c r="S38" s="97">
        <f t="shared" si="13"/>
        <v>177.5431423326753</v>
      </c>
      <c r="T38" s="24">
        <f t="shared" si="13"/>
        <v>189.76594795408678</v>
      </c>
      <c r="U38" s="24">
        <f t="shared" si="13"/>
        <v>185.50932831612903</v>
      </c>
      <c r="V38" s="24">
        <f t="shared" si="13"/>
        <v>176.614752138395</v>
      </c>
      <c r="W38" s="24">
        <f t="shared" si="13"/>
        <v>162.06795402725038</v>
      </c>
      <c r="X38" s="97">
        <f t="shared" si="13"/>
        <v>150.45998338464111</v>
      </c>
      <c r="Y38" s="24">
        <f t="shared" si="13"/>
        <v>157.4430850208478</v>
      </c>
      <c r="Z38" s="24">
        <f t="shared" si="13"/>
        <v>155.0943402934233</v>
      </c>
      <c r="AA38" s="24">
        <f t="shared" si="13"/>
        <v>147.18315645181093</v>
      </c>
      <c r="AB38" s="24">
        <f t="shared" si="13"/>
        <v>142.34139502278305</v>
      </c>
      <c r="AC38" s="97">
        <f t="shared" si="13"/>
        <v>140.69649824189585</v>
      </c>
      <c r="AD38" s="24">
        <f t="shared" si="13"/>
        <v>141.45978152929493</v>
      </c>
      <c r="AE38" s="24">
        <f t="shared" si="13"/>
        <v>142.67918088737201</v>
      </c>
      <c r="AF38" s="24">
        <f t="shared" si="13"/>
        <v>139.33697190216293</v>
      </c>
      <c r="AG38" s="24">
        <f t="shared" si="13"/>
        <v>138.26687116564418</v>
      </c>
      <c r="AH38" s="97">
        <f t="shared" si="13"/>
        <v>136.57376349332196</v>
      </c>
      <c r="AI38" s="24">
        <f t="shared" si="13"/>
        <v>138.56344442144484</v>
      </c>
      <c r="AJ38" s="24">
        <f t="shared" si="13"/>
        <v>141.02747909199522</v>
      </c>
      <c r="AK38" s="24">
        <f t="shared" si="13"/>
        <v>133.02775024777006</v>
      </c>
      <c r="AL38" s="24">
        <f t="shared" si="13"/>
        <v>132.43647234678625</v>
      </c>
      <c r="AM38" s="97">
        <f t="shared" si="13"/>
        <v>137.57139977152073</v>
      </c>
      <c r="AN38" s="24">
        <f t="shared" si="13"/>
        <v>136.85210312075984</v>
      </c>
      <c r="AO38" s="24">
        <f t="shared" si="13"/>
        <v>136.55778894472363</v>
      </c>
      <c r="AP38" s="24">
        <f t="shared" si="13"/>
        <v>138.13758828145436</v>
      </c>
      <c r="AQ38" s="24">
        <f t="shared" si="13"/>
        <v>138.87415266725611</v>
      </c>
      <c r="AR38" s="97">
        <f t="shared" si="13"/>
        <v>141.92054020100502</v>
      </c>
      <c r="AS38" s="24">
        <f t="shared" si="13"/>
        <v>142.38450074515649</v>
      </c>
      <c r="AT38" s="24">
        <f t="shared" si="13"/>
        <v>143.02775984506133</v>
      </c>
      <c r="AU38" s="24">
        <f t="shared" si="13"/>
        <v>142.18125960061445</v>
      </c>
      <c r="AV38" s="24">
        <f t="shared" si="13"/>
        <v>139.99339498018495</v>
      </c>
      <c r="AW38" s="97">
        <f t="shared" si="13"/>
        <v>140.95654767823407</v>
      </c>
      <c r="AX38" s="24">
        <f t="shared" si="13"/>
        <v>141.11266620013996</v>
      </c>
      <c r="AY38" s="24">
        <f t="shared" si="13"/>
        <v>142.21329763498437</v>
      </c>
      <c r="AZ38" s="24">
        <f t="shared" si="13"/>
        <v>137.63479511143063</v>
      </c>
      <c r="BA38" s="24">
        <f t="shared" si="13"/>
        <v>143.70404411764707</v>
      </c>
      <c r="BB38" s="97">
        <f t="shared" si="13"/>
        <v>149.0009866798224</v>
      </c>
      <c r="BC38" s="24">
        <f t="shared" si="13"/>
        <v>145.79390115667718</v>
      </c>
      <c r="BD38" s="24">
        <f t="shared" si="13"/>
        <v>146.38124362895005</v>
      </c>
      <c r="BE38" s="24">
        <f t="shared" si="13"/>
        <v>150.15290519877675</v>
      </c>
      <c r="BF38" s="24">
        <f t="shared" si="13"/>
        <v>153.40153452685422</v>
      </c>
      <c r="BG38" s="97">
        <f t="shared" si="13"/>
        <v>150.99359500739038</v>
      </c>
      <c r="BH38" s="24">
        <f t="shared" si="13"/>
        <v>153.58280254777071</v>
      </c>
      <c r="BI38" s="24">
        <f t="shared" si="13"/>
        <v>151.58069883527455</v>
      </c>
      <c r="BJ38" s="24">
        <f t="shared" si="13"/>
        <v>149.2023928215354</v>
      </c>
      <c r="BK38" s="24">
        <f t="shared" si="13"/>
        <v>150.7076923076923</v>
      </c>
      <c r="BL38" s="97">
        <f t="shared" si="13"/>
        <v>133.60726113087208</v>
      </c>
      <c r="BM38" s="24">
        <f t="shared" si="13"/>
        <v>141.57769869513641</v>
      </c>
      <c r="BN38" s="24">
        <f t="shared" ref="BN38:BZ38" si="14">IFERROR(BN27*1000/BN34,0)</f>
        <v>141.72913543228387</v>
      </c>
      <c r="BO38" s="24">
        <f t="shared" si="14"/>
        <v>125.99000384467513</v>
      </c>
      <c r="BP38" s="24">
        <f t="shared" si="14"/>
        <v>128.31099195710456</v>
      </c>
      <c r="BQ38" s="97">
        <f t="shared" si="14"/>
        <v>109.29929929929929</v>
      </c>
      <c r="BR38" s="24">
        <f t="shared" si="14"/>
        <v>107.00472711645897</v>
      </c>
      <c r="BS38" s="24">
        <f t="shared" si="14"/>
        <v>105.28541226215644</v>
      </c>
      <c r="BT38" s="24">
        <f t="shared" si="14"/>
        <v>113.12335958005249</v>
      </c>
      <c r="BU38" s="24">
        <f t="shared" si="14"/>
        <v>110.71111111111111</v>
      </c>
      <c r="BV38" s="97">
        <f t="shared" si="14"/>
        <v>109.16264796142043</v>
      </c>
      <c r="BW38" s="24">
        <f t="shared" si="14"/>
        <v>109.16264796142043</v>
      </c>
      <c r="BX38" s="24">
        <f t="shared" si="14"/>
        <v>0</v>
      </c>
      <c r="BY38" s="24">
        <f t="shared" si="14"/>
        <v>0</v>
      </c>
      <c r="BZ38" s="24">
        <f t="shared" si="14"/>
        <v>0</v>
      </c>
    </row>
    <row r="39" spans="1:78" x14ac:dyDescent="0.2">
      <c r="A39" s="33" t="s">
        <v>81</v>
      </c>
      <c r="B39" s="24">
        <f t="shared" ref="B39" si="15">IFERROR(B30*1000/B36,0)</f>
        <v>246.688457896313</v>
      </c>
      <c r="C39" s="24">
        <f t="shared" ref="C39:BM39" si="16">IFERROR(C30*1000/C36,0)</f>
        <v>239.91413665490589</v>
      </c>
      <c r="D39" s="97">
        <f t="shared" si="16"/>
        <v>222.94700415427465</v>
      </c>
      <c r="E39" s="24">
        <f t="shared" si="16"/>
        <v>225.43827171055324</v>
      </c>
      <c r="F39" s="24">
        <f t="shared" si="16"/>
        <v>220.40467019458376</v>
      </c>
      <c r="G39" s="24">
        <f t="shared" si="16"/>
        <v>223.93517287539947</v>
      </c>
      <c r="H39" s="24">
        <f t="shared" si="16"/>
        <v>222.0102033647799</v>
      </c>
      <c r="I39" s="97">
        <f t="shared" si="16"/>
        <v>214.05148093585552</v>
      </c>
      <c r="J39" s="24">
        <f t="shared" si="16"/>
        <v>218.96473179238589</v>
      </c>
      <c r="K39" s="24">
        <f t="shared" si="16"/>
        <v>209.28557466087904</v>
      </c>
      <c r="L39" s="24">
        <f t="shared" si="16"/>
        <v>216.68523309400203</v>
      </c>
      <c r="M39" s="24">
        <f t="shared" si="16"/>
        <v>214.43161209798691</v>
      </c>
      <c r="N39" s="97">
        <f t="shared" si="16"/>
        <v>205.58366045748042</v>
      </c>
      <c r="O39" s="24">
        <f t="shared" si="16"/>
        <v>207.83965602005804</v>
      </c>
      <c r="P39" s="24">
        <f t="shared" si="16"/>
        <v>208.10847302336674</v>
      </c>
      <c r="Q39" s="24">
        <f t="shared" si="16"/>
        <v>206.25433153802814</v>
      </c>
      <c r="R39" s="24">
        <f t="shared" si="16"/>
        <v>198.4703006479339</v>
      </c>
      <c r="S39" s="97">
        <f t="shared" si="16"/>
        <v>181.61850062519883</v>
      </c>
      <c r="T39" s="24">
        <f t="shared" si="16"/>
        <v>192.60628657285255</v>
      </c>
      <c r="U39" s="24">
        <f t="shared" si="16"/>
        <v>189.42273239643822</v>
      </c>
      <c r="V39" s="24">
        <f t="shared" si="16"/>
        <v>182.9851239842726</v>
      </c>
      <c r="W39" s="24">
        <f t="shared" si="16"/>
        <v>164.08586925694837</v>
      </c>
      <c r="X39" s="97">
        <f t="shared" si="16"/>
        <v>151.42307613648524</v>
      </c>
      <c r="Y39" s="24">
        <f t="shared" si="16"/>
        <v>159.21888889500508</v>
      </c>
      <c r="Z39" s="24">
        <f t="shared" si="16"/>
        <v>157.20557877092691</v>
      </c>
      <c r="AA39" s="24">
        <f t="shared" si="16"/>
        <v>147.68503913282862</v>
      </c>
      <c r="AB39" s="24">
        <f t="shared" si="16"/>
        <v>142.37459546925567</v>
      </c>
      <c r="AC39" s="97">
        <f t="shared" si="16"/>
        <v>141.15533443891653</v>
      </c>
      <c r="AD39" s="24">
        <f t="shared" si="16"/>
        <v>141.72161824986634</v>
      </c>
      <c r="AE39" s="24">
        <f t="shared" si="16"/>
        <v>143.29021046534081</v>
      </c>
      <c r="AF39" s="24">
        <f t="shared" si="16"/>
        <v>139.56416464891041</v>
      </c>
      <c r="AG39" s="24">
        <f t="shared" si="16"/>
        <v>138.70662460567823</v>
      </c>
      <c r="AH39" s="97">
        <f t="shared" si="16"/>
        <v>136.82162742335817</v>
      </c>
      <c r="AI39" s="24">
        <f t="shared" si="16"/>
        <v>138.46672661870502</v>
      </c>
      <c r="AJ39" s="24">
        <f t="shared" si="16"/>
        <v>141.99947103940755</v>
      </c>
      <c r="AK39" s="24">
        <f t="shared" si="16"/>
        <v>132.97312274868383</v>
      </c>
      <c r="AL39" s="24">
        <f t="shared" si="16"/>
        <v>132.58390355164548</v>
      </c>
      <c r="AM39" s="97">
        <f t="shared" si="16"/>
        <v>137.73949205406208</v>
      </c>
      <c r="AN39" s="24">
        <f t="shared" si="16"/>
        <v>137.28712279653422</v>
      </c>
      <c r="AO39" s="24">
        <f t="shared" si="16"/>
        <v>136.65271966527197</v>
      </c>
      <c r="AP39" s="24">
        <f t="shared" si="16"/>
        <v>138.22515795519817</v>
      </c>
      <c r="AQ39" s="24">
        <f t="shared" si="16"/>
        <v>138.99082568807339</v>
      </c>
      <c r="AR39" s="97">
        <f t="shared" si="16"/>
        <v>142.63551574475943</v>
      </c>
      <c r="AS39" s="24">
        <f t="shared" si="16"/>
        <v>142.88068556361239</v>
      </c>
      <c r="AT39" s="24">
        <f t="shared" si="16"/>
        <v>143.82232176185144</v>
      </c>
      <c r="AU39" s="24">
        <f t="shared" si="16"/>
        <v>143.01552106430154</v>
      </c>
      <c r="AV39" s="24">
        <f t="shared" si="16"/>
        <v>140.62240663900414</v>
      </c>
      <c r="AW39" s="97">
        <f t="shared" si="16"/>
        <v>140.35411287347841</v>
      </c>
      <c r="AX39" s="24">
        <f t="shared" si="16"/>
        <v>141.36054421768708</v>
      </c>
      <c r="AY39" s="24">
        <f t="shared" si="16"/>
        <v>142.16795711733175</v>
      </c>
      <c r="AZ39" s="24">
        <f t="shared" si="16"/>
        <v>135.99832565927167</v>
      </c>
      <c r="BA39" s="24">
        <f t="shared" si="16"/>
        <v>143.1720430107527</v>
      </c>
      <c r="BB39" s="97">
        <f t="shared" si="16"/>
        <v>149.12615655749744</v>
      </c>
      <c r="BC39" s="24">
        <f t="shared" si="16"/>
        <v>145.34883720930233</v>
      </c>
      <c r="BD39" s="24">
        <f t="shared" si="16"/>
        <v>146.30071599045345</v>
      </c>
      <c r="BE39" s="24">
        <f t="shared" si="16"/>
        <v>151.35983263598325</v>
      </c>
      <c r="BF39" s="24">
        <f t="shared" si="16"/>
        <v>153.37114051669818</v>
      </c>
      <c r="BG39" s="97">
        <f t="shared" si="16"/>
        <v>150.97216927182615</v>
      </c>
      <c r="BH39" s="24">
        <f t="shared" si="16"/>
        <v>152.89855072463769</v>
      </c>
      <c r="BI39" s="24">
        <f t="shared" si="16"/>
        <v>141.33858267716536</v>
      </c>
      <c r="BJ39" s="24">
        <f t="shared" si="16"/>
        <v>153.20404721753795</v>
      </c>
      <c r="BK39" s="24">
        <f t="shared" si="16"/>
        <v>145.91549295774647</v>
      </c>
      <c r="BL39" s="97">
        <f t="shared" si="16"/>
        <v>126.84945680289705</v>
      </c>
      <c r="BM39" s="24">
        <f t="shared" si="16"/>
        <v>136.90376569037656</v>
      </c>
      <c r="BN39" s="24">
        <f t="shared" ref="BN39:BZ39" si="17">IFERROR(BN30*1000/BN36,0)</f>
        <v>139.46146703806872</v>
      </c>
      <c r="BO39" s="24">
        <f t="shared" si="17"/>
        <v>118.82435269419175</v>
      </c>
      <c r="BP39" s="24">
        <f t="shared" si="17"/>
        <v>41.212121212121211</v>
      </c>
      <c r="BQ39" s="97">
        <f t="shared" si="17"/>
        <v>86.194895591647338</v>
      </c>
      <c r="BR39" s="24">
        <f t="shared" si="17"/>
        <v>163.1868131868132</v>
      </c>
      <c r="BS39" s="24">
        <f t="shared" si="17"/>
        <v>184.66257668711657</v>
      </c>
      <c r="BT39" s="24">
        <f t="shared" si="17"/>
        <v>245.3125</v>
      </c>
      <c r="BU39" s="24">
        <f t="shared" si="17"/>
        <v>99.669239250275638</v>
      </c>
      <c r="BV39" s="97">
        <f t="shared" si="17"/>
        <v>229.14642609299099</v>
      </c>
      <c r="BW39" s="24">
        <f t="shared" si="17"/>
        <v>101.15580212667591</v>
      </c>
      <c r="BX39" s="24">
        <f t="shared" si="17"/>
        <v>184.65909090909091</v>
      </c>
      <c r="BY39" s="24">
        <f t="shared" si="17"/>
        <v>147.07429322813937</v>
      </c>
      <c r="BZ39" s="24">
        <f t="shared" si="17"/>
        <v>146.49517684887459</v>
      </c>
    </row>
    <row r="40" spans="1:78" x14ac:dyDescent="0.2">
      <c r="A40" s="33" t="s">
        <v>82</v>
      </c>
      <c r="B40" s="24">
        <f t="shared" ref="B40" si="18">IFERROR(B29*1000/B35,0)</f>
        <v>233.01660053020964</v>
      </c>
      <c r="C40" s="24">
        <f t="shared" ref="C40:BM40" si="19">IFERROR(C29*1000/C35,0)</f>
        <v>217.89296728057553</v>
      </c>
      <c r="D40" s="97">
        <f t="shared" si="19"/>
        <v>218.99066351363044</v>
      </c>
      <c r="E40" s="24">
        <f t="shared" si="19"/>
        <v>219.38652677474406</v>
      </c>
      <c r="F40" s="24">
        <f t="shared" si="19"/>
        <v>220.7680655753646</v>
      </c>
      <c r="G40" s="24">
        <f t="shared" si="19"/>
        <v>220.2835267154471</v>
      </c>
      <c r="H40" s="24">
        <f t="shared" si="19"/>
        <v>214.68286673427994</v>
      </c>
      <c r="I40" s="97">
        <f t="shared" si="19"/>
        <v>213.56843410699199</v>
      </c>
      <c r="J40" s="24">
        <f t="shared" si="19"/>
        <v>218.43438914933836</v>
      </c>
      <c r="K40" s="24">
        <f t="shared" si="19"/>
        <v>215.60283075679499</v>
      </c>
      <c r="L40" s="24">
        <f t="shared" si="19"/>
        <v>209.88181362674095</v>
      </c>
      <c r="M40" s="24">
        <f t="shared" si="19"/>
        <v>208.99256603325412</v>
      </c>
      <c r="N40" s="97">
        <f t="shared" si="19"/>
        <v>197.41160171862822</v>
      </c>
      <c r="O40" s="24">
        <f t="shared" si="19"/>
        <v>208.93208870270271</v>
      </c>
      <c r="P40" s="24">
        <f t="shared" si="19"/>
        <v>209.00255178837557</v>
      </c>
      <c r="Q40" s="24">
        <f t="shared" si="19"/>
        <v>196.09690164652568</v>
      </c>
      <c r="R40" s="24">
        <f t="shared" si="19"/>
        <v>177.79350979351034</v>
      </c>
      <c r="S40" s="97">
        <f t="shared" si="19"/>
        <v>161.1792316160971</v>
      </c>
      <c r="T40" s="24">
        <f t="shared" si="19"/>
        <v>172.24624627486435</v>
      </c>
      <c r="U40" s="24">
        <f t="shared" si="19"/>
        <v>165.95744680851064</v>
      </c>
      <c r="V40" s="24">
        <f t="shared" si="19"/>
        <v>159.09909909909911</v>
      </c>
      <c r="W40" s="24">
        <f t="shared" si="19"/>
        <v>154.57413249211356</v>
      </c>
      <c r="X40" s="97">
        <f t="shared" si="19"/>
        <v>144.54770393251718</v>
      </c>
      <c r="Y40" s="24">
        <f t="shared" si="19"/>
        <v>147.32520252643948</v>
      </c>
      <c r="Z40" s="24">
        <f t="shared" si="19"/>
        <v>145.07414062015502</v>
      </c>
      <c r="AA40" s="24">
        <f t="shared" si="19"/>
        <v>143.03977272727272</v>
      </c>
      <c r="AB40" s="24">
        <f t="shared" si="19"/>
        <v>142.1259842519685</v>
      </c>
      <c r="AC40" s="97">
        <f t="shared" si="19"/>
        <v>137.58891800823662</v>
      </c>
      <c r="AD40" s="24">
        <f t="shared" si="19"/>
        <v>138.05104408352668</v>
      </c>
      <c r="AE40" s="24">
        <f t="shared" si="19"/>
        <v>138.03230543318648</v>
      </c>
      <c r="AF40" s="24">
        <f t="shared" si="19"/>
        <v>138.06609547123622</v>
      </c>
      <c r="AG40" s="24">
        <f t="shared" si="19"/>
        <v>136.38814016172506</v>
      </c>
      <c r="AH40" s="97">
        <f t="shared" si="19"/>
        <v>134.09395973154363</v>
      </c>
      <c r="AI40" s="24">
        <f t="shared" si="19"/>
        <v>139.68668407310705</v>
      </c>
      <c r="AJ40" s="24">
        <f t="shared" si="19"/>
        <v>131.93069306930693</v>
      </c>
      <c r="AK40" s="24">
        <f t="shared" si="19"/>
        <v>133.4894613583138</v>
      </c>
      <c r="AL40" s="24">
        <f t="shared" si="19"/>
        <v>130.43478260869566</v>
      </c>
      <c r="AM40" s="97">
        <f t="shared" si="19"/>
        <v>135.97173144876325</v>
      </c>
      <c r="AN40" s="24">
        <f t="shared" si="19"/>
        <v>132.84023668639054</v>
      </c>
      <c r="AO40" s="24">
        <f t="shared" si="19"/>
        <v>135.69620253164558</v>
      </c>
      <c r="AP40" s="24">
        <f t="shared" si="19"/>
        <v>137.5366568914956</v>
      </c>
      <c r="AQ40" s="24">
        <f t="shared" si="19"/>
        <v>137.82991202346042</v>
      </c>
      <c r="AR40" s="97">
        <f t="shared" si="19"/>
        <v>137.75563712637651</v>
      </c>
      <c r="AS40" s="24">
        <f t="shared" si="19"/>
        <v>137.69470404984423</v>
      </c>
      <c r="AT40" s="24">
        <f t="shared" si="19"/>
        <v>138.18615751789977</v>
      </c>
      <c r="AU40" s="24">
        <f t="shared" si="19"/>
        <v>136.97632058287795</v>
      </c>
      <c r="AV40" s="24">
        <f t="shared" si="19"/>
        <v>138.18770226537217</v>
      </c>
      <c r="AW40" s="97">
        <f t="shared" si="19"/>
        <v>143.65904365904365</v>
      </c>
      <c r="AX40" s="24">
        <f t="shared" si="19"/>
        <v>140.58192955589587</v>
      </c>
      <c r="AY40" s="24">
        <f t="shared" si="19"/>
        <v>142.34875444839858</v>
      </c>
      <c r="AZ40" s="24">
        <f t="shared" si="19"/>
        <v>147.83715012722647</v>
      </c>
      <c r="BA40" s="24">
        <f t="shared" si="19"/>
        <v>147.15189873417722</v>
      </c>
      <c r="BB40" s="97">
        <f t="shared" si="19"/>
        <v>148.34488067744419</v>
      </c>
      <c r="BC40" s="24">
        <f t="shared" si="19"/>
        <v>148.88059701492537</v>
      </c>
      <c r="BD40" s="24">
        <f t="shared" si="19"/>
        <v>146.85314685314685</v>
      </c>
      <c r="BE40" s="24">
        <f t="shared" si="19"/>
        <v>144.0318302387268</v>
      </c>
      <c r="BF40" s="24">
        <f t="shared" si="19"/>
        <v>152.17391304347825</v>
      </c>
      <c r="BG40" s="97">
        <f t="shared" si="19"/>
        <v>151.00980957876516</v>
      </c>
      <c r="BH40" s="24">
        <f t="shared" si="19"/>
        <v>154.90654205607476</v>
      </c>
      <c r="BI40" s="24">
        <f t="shared" si="19"/>
        <v>154.32489451476792</v>
      </c>
      <c r="BJ40" s="24">
        <f t="shared" si="19"/>
        <v>143.41463414634146</v>
      </c>
      <c r="BK40" s="24">
        <f t="shared" si="19"/>
        <v>152.1259842519685</v>
      </c>
      <c r="BL40" s="97">
        <f t="shared" si="19"/>
        <v>139.7014229064614</v>
      </c>
      <c r="BM40" s="24">
        <f t="shared" si="19"/>
        <v>152.9531568228106</v>
      </c>
      <c r="BN40" s="24">
        <f t="shared" ref="BN40:BZ40" si="20">IFERROR(BN29*1000/BN35,0)</f>
        <v>144.48051948051949</v>
      </c>
      <c r="BO40" s="24">
        <f t="shared" si="20"/>
        <v>134.64163822525597</v>
      </c>
      <c r="BP40" s="24">
        <f t="shared" si="20"/>
        <v>136.76470588235293</v>
      </c>
      <c r="BQ40" s="97">
        <f t="shared" si="20"/>
        <v>107.4640619240693</v>
      </c>
      <c r="BR40" s="24">
        <f t="shared" si="20"/>
        <v>111.08011159824632</v>
      </c>
      <c r="BS40" s="24">
        <f t="shared" si="20"/>
        <v>99.4550408719346</v>
      </c>
      <c r="BT40" s="24">
        <f t="shared" si="20"/>
        <v>110.28820375335121</v>
      </c>
      <c r="BU40" s="24">
        <f t="shared" si="20"/>
        <v>107.53880266075387</v>
      </c>
      <c r="BV40" s="97">
        <f t="shared" si="20"/>
        <v>105.26552655265526</v>
      </c>
      <c r="BW40" s="24">
        <f t="shared" si="20"/>
        <v>105.26552655265526</v>
      </c>
      <c r="BX40" s="24">
        <f t="shared" si="20"/>
        <v>0</v>
      </c>
      <c r="BY40" s="24">
        <f t="shared" si="20"/>
        <v>0</v>
      </c>
      <c r="BZ40" s="24">
        <f t="shared" si="20"/>
        <v>0</v>
      </c>
    </row>
    <row r="41" spans="1:78" x14ac:dyDescent="0.2">
      <c r="A41" s="35"/>
    </row>
    <row r="42" spans="1:78" x14ac:dyDescent="0.2">
      <c r="A42" s="35"/>
      <c r="S42" s="36"/>
      <c r="U42" s="37"/>
      <c r="X42" s="36"/>
      <c r="Z42" s="37"/>
      <c r="AC42" s="36"/>
      <c r="AH42" s="36"/>
      <c r="AM42" s="36"/>
      <c r="AR42" s="36"/>
    </row>
    <row r="43" spans="1:78" x14ac:dyDescent="0.2">
      <c r="A43" s="13" t="s">
        <v>83</v>
      </c>
      <c r="S43" s="36"/>
      <c r="U43" s="37"/>
      <c r="X43" s="36"/>
      <c r="Z43" s="37"/>
      <c r="AC43" s="36"/>
      <c r="AH43" s="36"/>
      <c r="AM43" s="36"/>
      <c r="AR43" s="36"/>
    </row>
    <row r="44" spans="1:78" x14ac:dyDescent="0.2">
      <c r="A44" s="29" t="s">
        <v>84</v>
      </c>
      <c r="B44" s="16" t="s">
        <v>277</v>
      </c>
      <c r="C44" s="16" t="s">
        <v>276</v>
      </c>
      <c r="D44" s="16">
        <v>2025</v>
      </c>
      <c r="E44" s="16" t="s">
        <v>274</v>
      </c>
      <c r="F44" s="16" t="s">
        <v>265</v>
      </c>
      <c r="G44" s="16" t="str">
        <f t="shared" ref="G44:BR44" si="21">G7</f>
        <v>2T25</v>
      </c>
      <c r="H44" s="16" t="str">
        <f t="shared" si="21"/>
        <v>1T25</v>
      </c>
      <c r="I44" s="16">
        <f t="shared" si="21"/>
        <v>2024</v>
      </c>
      <c r="J44" s="16" t="str">
        <f t="shared" si="21"/>
        <v>4T24</v>
      </c>
      <c r="K44" s="125" t="str">
        <f t="shared" si="21"/>
        <v>3T24</v>
      </c>
      <c r="L44" s="125" t="str">
        <f t="shared" si="21"/>
        <v>2T24</v>
      </c>
      <c r="M44" s="16" t="str">
        <f t="shared" si="21"/>
        <v>1T24</v>
      </c>
      <c r="N44" s="16">
        <f t="shared" si="21"/>
        <v>2023</v>
      </c>
      <c r="O44" s="16" t="str">
        <f t="shared" si="21"/>
        <v>4T23</v>
      </c>
      <c r="P44" s="16" t="str">
        <f t="shared" si="21"/>
        <v>3T23</v>
      </c>
      <c r="Q44" s="16" t="str">
        <f t="shared" si="21"/>
        <v>2T23</v>
      </c>
      <c r="R44" s="16" t="str">
        <f t="shared" si="21"/>
        <v>1T23</v>
      </c>
      <c r="S44" s="16">
        <f t="shared" si="21"/>
        <v>2022</v>
      </c>
      <c r="T44" s="16" t="str">
        <f t="shared" si="21"/>
        <v>4T22</v>
      </c>
      <c r="U44" s="16" t="str">
        <f t="shared" si="21"/>
        <v>3T22</v>
      </c>
      <c r="V44" s="16" t="str">
        <f t="shared" si="21"/>
        <v>2T22</v>
      </c>
      <c r="W44" s="16" t="str">
        <f t="shared" si="21"/>
        <v>1T22</v>
      </c>
      <c r="X44" s="16">
        <f t="shared" si="21"/>
        <v>2021</v>
      </c>
      <c r="Y44" s="16" t="str">
        <f t="shared" si="21"/>
        <v>4T21</v>
      </c>
      <c r="Z44" s="16" t="str">
        <f t="shared" si="21"/>
        <v>3T21</v>
      </c>
      <c r="AA44" s="16" t="str">
        <f t="shared" si="21"/>
        <v>2T21</v>
      </c>
      <c r="AB44" s="16" t="str">
        <f t="shared" si="21"/>
        <v>1T21</v>
      </c>
      <c r="AC44" s="16">
        <f t="shared" si="21"/>
        <v>2020</v>
      </c>
      <c r="AD44" s="16" t="str">
        <f t="shared" si="21"/>
        <v>4T20</v>
      </c>
      <c r="AE44" s="16" t="str">
        <f t="shared" si="21"/>
        <v>3T20</v>
      </c>
      <c r="AF44" s="16" t="str">
        <f t="shared" si="21"/>
        <v>2T20</v>
      </c>
      <c r="AG44" s="16" t="str">
        <f t="shared" si="21"/>
        <v>1T20</v>
      </c>
      <c r="AH44" s="16">
        <f t="shared" si="21"/>
        <v>2019</v>
      </c>
      <c r="AI44" s="16" t="str">
        <f t="shared" si="21"/>
        <v>4T19</v>
      </c>
      <c r="AJ44" s="16" t="str">
        <f t="shared" si="21"/>
        <v>3T19</v>
      </c>
      <c r="AK44" s="16" t="str">
        <f t="shared" si="21"/>
        <v>2T19</v>
      </c>
      <c r="AL44" s="16" t="str">
        <f t="shared" si="21"/>
        <v>1T19</v>
      </c>
      <c r="AM44" s="16">
        <f t="shared" si="21"/>
        <v>2018</v>
      </c>
      <c r="AN44" s="16" t="str">
        <f t="shared" si="21"/>
        <v>4T18</v>
      </c>
      <c r="AO44" s="16" t="str">
        <f t="shared" si="21"/>
        <v>3T18</v>
      </c>
      <c r="AP44" s="16" t="str">
        <f t="shared" si="21"/>
        <v>2T18</v>
      </c>
      <c r="AQ44" s="16" t="str">
        <f t="shared" si="21"/>
        <v>1T18</v>
      </c>
      <c r="AR44" s="16">
        <f t="shared" si="21"/>
        <v>2017</v>
      </c>
      <c r="AS44" s="16" t="str">
        <f t="shared" si="21"/>
        <v>4T17</v>
      </c>
      <c r="AT44" s="16" t="str">
        <f t="shared" si="21"/>
        <v>3T17</v>
      </c>
      <c r="AU44" s="16" t="str">
        <f t="shared" si="21"/>
        <v>2T17</v>
      </c>
      <c r="AV44" s="16" t="str">
        <f t="shared" si="21"/>
        <v>1T17</v>
      </c>
      <c r="AW44" s="16">
        <f t="shared" si="21"/>
        <v>2016</v>
      </c>
      <c r="AX44" s="16" t="str">
        <f t="shared" si="21"/>
        <v>4T16</v>
      </c>
      <c r="AY44" s="16" t="str">
        <f t="shared" si="21"/>
        <v>3T16</v>
      </c>
      <c r="AZ44" s="16" t="str">
        <f t="shared" si="21"/>
        <v>2T16</v>
      </c>
      <c r="BA44" s="16" t="str">
        <f t="shared" si="21"/>
        <v>1T16</v>
      </c>
      <c r="BB44" s="16">
        <f t="shared" si="21"/>
        <v>2015</v>
      </c>
      <c r="BC44" s="16" t="str">
        <f t="shared" si="21"/>
        <v>4T15</v>
      </c>
      <c r="BD44" s="16" t="str">
        <f t="shared" si="21"/>
        <v>3T15</v>
      </c>
      <c r="BE44" s="16" t="str">
        <f t="shared" si="21"/>
        <v>2T15</v>
      </c>
      <c r="BF44" s="16" t="str">
        <f t="shared" si="21"/>
        <v>1T15</v>
      </c>
      <c r="BG44" s="16">
        <f t="shared" si="21"/>
        <v>2014</v>
      </c>
      <c r="BH44" s="16" t="str">
        <f t="shared" si="21"/>
        <v>4T14</v>
      </c>
      <c r="BI44" s="16" t="str">
        <f t="shared" si="21"/>
        <v>3T14</v>
      </c>
      <c r="BJ44" s="16" t="str">
        <f t="shared" si="21"/>
        <v>2T14</v>
      </c>
      <c r="BK44" s="16" t="str">
        <f t="shared" si="21"/>
        <v>1T14</v>
      </c>
      <c r="BL44" s="16">
        <f t="shared" si="21"/>
        <v>2013</v>
      </c>
      <c r="BM44" s="16" t="str">
        <f t="shared" si="21"/>
        <v>4T13</v>
      </c>
      <c r="BN44" s="16" t="str">
        <f t="shared" si="21"/>
        <v>3T13</v>
      </c>
      <c r="BO44" s="16" t="str">
        <f t="shared" si="21"/>
        <v>2T13</v>
      </c>
      <c r="BP44" s="16" t="str">
        <f t="shared" si="21"/>
        <v>1T13</v>
      </c>
      <c r="BQ44" s="16">
        <f t="shared" si="21"/>
        <v>2012</v>
      </c>
      <c r="BR44" s="16" t="str">
        <f t="shared" si="21"/>
        <v>4T12</v>
      </c>
      <c r="BS44" s="16" t="str">
        <f t="shared" ref="BS44:BZ44" si="22">BS7</f>
        <v>3T12</v>
      </c>
      <c r="BT44" s="16" t="str">
        <f t="shared" si="22"/>
        <v>2T12</v>
      </c>
      <c r="BU44" s="16" t="str">
        <f t="shared" si="22"/>
        <v>1T12</v>
      </c>
      <c r="BV44" s="16">
        <f t="shared" si="22"/>
        <v>2011</v>
      </c>
      <c r="BW44" s="16" t="str">
        <f t="shared" si="22"/>
        <v>4T11</v>
      </c>
      <c r="BX44" s="16" t="str">
        <f t="shared" si="22"/>
        <v>3T11</v>
      </c>
      <c r="BY44" s="16" t="str">
        <f t="shared" si="22"/>
        <v>2T11</v>
      </c>
      <c r="BZ44" s="16" t="str">
        <f t="shared" si="22"/>
        <v>1T11</v>
      </c>
    </row>
    <row r="45" spans="1:78" s="37" customFormat="1" x14ac:dyDescent="0.2">
      <c r="A45" s="38" t="s">
        <v>85</v>
      </c>
      <c r="B45" s="24">
        <f>'Consolidado - Operacional'!B45-'Alea - Operacional'!B44</f>
        <v>1033.2176816399999</v>
      </c>
      <c r="C45" s="24">
        <f>'Consolidado - Operacional'!C45-'Alea - Operacional'!C44</f>
        <v>1024.1057817079998</v>
      </c>
      <c r="D45" s="97">
        <f>'Consolidado - Operacional'!D45-'Alea - Operacional'!D44</f>
        <v>3434.8011820698603</v>
      </c>
      <c r="E45" s="24">
        <f>'Consolidado - Operacional'!E45-'Alea - Operacional'!E44</f>
        <v>827.56358530985995</v>
      </c>
      <c r="F45" s="24">
        <f>'Consolidado - Operacional'!F45-'Alea - Operacional'!F44</f>
        <v>973.7854739200003</v>
      </c>
      <c r="G45" s="24">
        <f>'Consolidado - Operacional'!G45-'Alea - Operacional'!G44</f>
        <v>914.38896717999978</v>
      </c>
      <c r="H45" s="24">
        <f>'Consolidado - Operacional'!H45-'Alea - Operacional'!H44</f>
        <v>712.29941818999998</v>
      </c>
      <c r="I45" s="97">
        <f>'Consolidado - Operacional'!I45-'Alea - Operacional'!I44</f>
        <v>2698.6998696635001</v>
      </c>
      <c r="J45" s="24">
        <f>'Consolidado - Operacional'!J45-'Alea - Operacional'!J44</f>
        <v>619.71561421000001</v>
      </c>
      <c r="K45" s="24">
        <f>'Consolidado - Operacional'!K45-'Alea - Operacional'!K44</f>
        <v>778.40085345349996</v>
      </c>
      <c r="L45" s="24">
        <f>'Consolidado - Operacional'!L45-'Alea - Operacional'!L44</f>
        <v>745.45446225000001</v>
      </c>
      <c r="M45" s="24">
        <f>'Consolidado - Operacional'!M45-'Alea - Operacional'!M44</f>
        <v>555.12893974999997</v>
      </c>
      <c r="N45" s="97">
        <f>'Consolidado - Operacional'!N45-'Alea - Operacional'!N44</f>
        <v>2364.3640902119996</v>
      </c>
      <c r="O45" s="24">
        <f>'Consolidado - Operacional'!O45-'Alea - Operacional'!O44</f>
        <v>662.43469695199985</v>
      </c>
      <c r="P45" s="24">
        <f>'Consolidado - Operacional'!P45-'Alea - Operacional'!P44</f>
        <v>694.93720922</v>
      </c>
      <c r="Q45" s="24">
        <f>'Consolidado - Operacional'!Q45-'Alea - Operacional'!Q44</f>
        <v>558.52794054000003</v>
      </c>
      <c r="R45" s="24">
        <f>'Consolidado - Operacional'!R45-'Alea - Operacional'!R44</f>
        <v>448.46424350000001</v>
      </c>
      <c r="S45" s="97">
        <f>'Consolidado - Operacional'!S45-'Alea - Operacional'!S44</f>
        <v>2010.0853855</v>
      </c>
      <c r="T45" s="24">
        <f>'Consolidado - Operacional'!T45-'Alea - Operacional'!T44</f>
        <v>478.91387879999996</v>
      </c>
      <c r="U45" s="24">
        <f>'Consolidado - Operacional'!U45-'Alea - Operacional'!U44</f>
        <v>546.46964389999994</v>
      </c>
      <c r="V45" s="24">
        <f>'Consolidado - Operacional'!V45-'Alea - Operacional'!V44</f>
        <v>440.83157850000003</v>
      </c>
      <c r="W45" s="24">
        <f>'Consolidado - Operacional'!W45-'Alea - Operacional'!W44</f>
        <v>543.9702843</v>
      </c>
      <c r="X45" s="97">
        <f>'Consolidado - Operacional'!X45-'Alea - Operacional'!X44</f>
        <v>2546.6390944</v>
      </c>
      <c r="Y45" s="24">
        <f>'Consolidado - Operacional'!Y45-'Alea - Operacional'!Y44</f>
        <v>594.06954719999999</v>
      </c>
      <c r="Z45" s="24">
        <f>'Consolidado - Operacional'!Z45-'Alea - Operacional'!Z44</f>
        <v>725.06954719999999</v>
      </c>
      <c r="AA45" s="24">
        <f>'Consolidado - Operacional'!AA45-'Alea - Operacional'!AA44</f>
        <v>707.3</v>
      </c>
      <c r="AB45" s="24">
        <f>'Consolidado - Operacional'!AB45-'Alea - Operacional'!AB44</f>
        <v>520.20000000000005</v>
      </c>
      <c r="AC45" s="97">
        <f>'Consolidado - Operacional'!AC45-'Alea - Operacional'!AC44</f>
        <v>2144.8000000000002</v>
      </c>
      <c r="AD45" s="24">
        <f>'Consolidado - Operacional'!AD45-'Alea - Operacional'!AD44</f>
        <v>619.79999999999995</v>
      </c>
      <c r="AE45" s="24">
        <f>'Consolidado - Operacional'!AE45-'Alea - Operacional'!AE44</f>
        <v>626.20000000000005</v>
      </c>
      <c r="AF45" s="24">
        <f>'Consolidado - Operacional'!AF45-'Alea - Operacional'!AF44</f>
        <v>516.5</v>
      </c>
      <c r="AG45" s="24">
        <f>'Consolidado - Operacional'!AG45-'Alea - Operacional'!AG44</f>
        <v>382.2</v>
      </c>
      <c r="AH45" s="97">
        <f>'Consolidado - Operacional'!AH45-'Alea - Operacional'!AH44</f>
        <v>1641.1</v>
      </c>
      <c r="AI45" s="24">
        <f>'Consolidado - Operacional'!AI45-'Alea - Operacional'!AI44</f>
        <v>553.1</v>
      </c>
      <c r="AJ45" s="24">
        <f>'Consolidado - Operacional'!AJ45-'Alea - Operacional'!AJ44</f>
        <v>277.3</v>
      </c>
      <c r="AK45" s="24">
        <f>'Consolidado - Operacional'!AK45-'Alea - Operacional'!AK44</f>
        <v>466</v>
      </c>
      <c r="AL45" s="24">
        <f>'Consolidado - Operacional'!AL45-'Alea - Operacional'!AL44</f>
        <v>344.7</v>
      </c>
      <c r="AM45" s="97">
        <f>'Consolidado - Operacional'!AM45-'Alea - Operacional'!AM44</f>
        <v>1648.3</v>
      </c>
      <c r="AN45" s="24">
        <f>'Consolidado - Operacional'!AN45-'Alea - Operacional'!AN44</f>
        <v>346.8</v>
      </c>
      <c r="AO45" s="24">
        <f>'Consolidado - Operacional'!AO45-'Alea - Operacional'!AO44</f>
        <v>439.5</v>
      </c>
      <c r="AP45" s="24">
        <f>'Consolidado - Operacional'!AP45-'Alea - Operacional'!AP44</f>
        <v>448.9</v>
      </c>
      <c r="AQ45" s="24">
        <f>'Consolidado - Operacional'!AQ45-'Alea - Operacional'!AQ44</f>
        <v>413.1</v>
      </c>
      <c r="AR45" s="97">
        <f>'Consolidado - Operacional'!AR45-'Alea - Operacional'!AR44</f>
        <v>1415</v>
      </c>
      <c r="AS45" s="24">
        <f>'Consolidado - Operacional'!AS45-'Alea - Operacional'!AS44</f>
        <v>358.8</v>
      </c>
      <c r="AT45" s="24">
        <f>'Consolidado - Operacional'!AT45-'Alea - Operacional'!AT44</f>
        <v>381.8</v>
      </c>
      <c r="AU45" s="24">
        <f>'Consolidado - Operacional'!AU45-'Alea - Operacional'!AU44</f>
        <v>354.1</v>
      </c>
      <c r="AV45" s="24">
        <f>'Consolidado - Operacional'!AV45-'Alea - Operacional'!AV44</f>
        <v>320.3</v>
      </c>
      <c r="AW45" s="97">
        <f>'Consolidado - Operacional'!AW45-'Alea - Operacional'!AW44</f>
        <v>1058.2</v>
      </c>
      <c r="AX45" s="24">
        <f>'Consolidado - Operacional'!AX45-'Alea - Operacional'!AX44</f>
        <v>321.10000000000002</v>
      </c>
      <c r="AY45" s="24">
        <f>'Consolidado - Operacional'!AY45-'Alea - Operacional'!AY44</f>
        <v>208.8</v>
      </c>
      <c r="AZ45" s="24">
        <f>'Consolidado - Operacional'!AZ45-'Alea - Operacional'!AZ44</f>
        <v>261.60000000000002</v>
      </c>
      <c r="BA45" s="24">
        <f>'Consolidado - Operacional'!BA45-'Alea - Operacional'!BA44</f>
        <v>266.8</v>
      </c>
      <c r="BB45" s="97">
        <f>'Consolidado - Operacional'!BB45-'Alea - Operacional'!BB44</f>
        <v>889.4</v>
      </c>
      <c r="BC45" s="24">
        <f>'Consolidado - Operacional'!BC45-'Alea - Operacional'!BC44</f>
        <v>205.7</v>
      </c>
      <c r="BD45" s="24">
        <f>'Consolidado - Operacional'!BD45-'Alea - Operacional'!BD44</f>
        <v>248.6</v>
      </c>
      <c r="BE45" s="24">
        <f>'Consolidado - Operacional'!BE45-'Alea - Operacional'!BE44</f>
        <v>261</v>
      </c>
      <c r="BF45" s="24">
        <f>'Consolidado - Operacional'!BF45-'Alea - Operacional'!BF44</f>
        <v>174</v>
      </c>
      <c r="BG45" s="97">
        <f>'Consolidado - Operacional'!BG45-'Alea - Operacional'!BG44</f>
        <v>706.6</v>
      </c>
      <c r="BH45" s="24">
        <f>'Consolidado - Operacional'!BH45-'Alea - Operacional'!BH44</f>
        <v>133.30000000000001</v>
      </c>
      <c r="BI45" s="24">
        <f>'Consolidado - Operacional'!BI45-'Alea - Operacional'!BI44</f>
        <v>160.1</v>
      </c>
      <c r="BJ45" s="24">
        <f>'Consolidado - Operacional'!BJ45-'Alea - Operacional'!BJ44</f>
        <v>223.7</v>
      </c>
      <c r="BK45" s="24">
        <f>'Consolidado - Operacional'!BK45-'Alea - Operacional'!BK44</f>
        <v>189.5</v>
      </c>
      <c r="BL45" s="97">
        <f>'Consolidado - Operacional'!BL45-'Alea - Operacional'!BL44</f>
        <v>1009.5</v>
      </c>
      <c r="BM45" s="24">
        <f>'Consolidado - Operacional'!BM45-'Alea - Operacional'!BM44</f>
        <v>222</v>
      </c>
      <c r="BN45" s="24">
        <f>'Consolidado - Operacional'!BN45-'Alea - Operacional'!BN44</f>
        <v>272.8</v>
      </c>
      <c r="BO45" s="24">
        <f>'Consolidado - Operacional'!BO45-'Alea - Operacional'!BO44</f>
        <v>258</v>
      </c>
      <c r="BP45" s="24">
        <f>'Consolidado - Operacional'!BP45-'Alea - Operacional'!BP44</f>
        <v>256.8</v>
      </c>
      <c r="BQ45" s="97">
        <f>'Consolidado - Operacional'!BQ45-'Alea - Operacional'!BQ44</f>
        <v>1182.5999999999999</v>
      </c>
      <c r="BR45" s="24">
        <f>'Consolidado - Operacional'!BR45-'Alea - Operacional'!BR44</f>
        <v>359.7</v>
      </c>
      <c r="BS45" s="24">
        <f>'Consolidado - Operacional'!BS45-'Alea - Operacional'!BS44</f>
        <v>306.89999999999998</v>
      </c>
      <c r="BT45" s="24">
        <f>'Consolidado - Operacional'!BT45-'Alea - Operacional'!BT44</f>
        <v>295.60000000000002</v>
      </c>
      <c r="BU45" s="24">
        <f>'Consolidado - Operacional'!BU45-'Alea - Operacional'!BU44</f>
        <v>220.4</v>
      </c>
      <c r="BV45" s="97">
        <f>'Consolidado - Operacional'!BV45-'Alea - Operacional'!BV44</f>
        <v>702.9</v>
      </c>
      <c r="BW45" s="24">
        <f>'Consolidado - Operacional'!BW45-'Alea - Operacional'!BW44</f>
        <v>203.3</v>
      </c>
      <c r="BX45" s="24">
        <f>'Consolidado - Operacional'!BX45-'Alea - Operacional'!BX44</f>
        <v>205.1</v>
      </c>
      <c r="BY45" s="24">
        <f>'Consolidado - Operacional'!BY45-'Alea - Operacional'!BY44</f>
        <v>169.7</v>
      </c>
      <c r="BZ45" s="24">
        <f>'Consolidado - Operacional'!BZ45-'Alea - Operacional'!BZ44</f>
        <v>124.8</v>
      </c>
    </row>
    <row r="46" spans="1:78" s="37" customFormat="1" x14ac:dyDescent="0.2">
      <c r="A46" s="38" t="s">
        <v>86</v>
      </c>
      <c r="B46" s="93">
        <f>'Consolidado - Operacional'!B46-'Alea - Operacional'!B45</f>
        <v>5214</v>
      </c>
      <c r="C46" s="93">
        <f>'Consolidado - Operacional'!C46-'Alea - Operacional'!C45</f>
        <v>5436</v>
      </c>
      <c r="D46" s="99">
        <f>'Consolidado - Operacional'!D46-'Alea - Operacional'!D45</f>
        <v>18922</v>
      </c>
      <c r="E46" s="93">
        <f>'Consolidado - Operacional'!E46-'Alea - Operacional'!E45</f>
        <v>4591</v>
      </c>
      <c r="F46" s="93">
        <f>'Consolidado - Operacional'!F46-'Alea - Operacional'!F45</f>
        <v>5336</v>
      </c>
      <c r="G46" s="93">
        <f>'Consolidado - Operacional'!G46-'Alea - Operacional'!G45</f>
        <v>4978</v>
      </c>
      <c r="H46" s="93">
        <f>'Consolidado - Operacional'!H46-'Alea - Operacional'!H45</f>
        <v>4017</v>
      </c>
      <c r="I46" s="99">
        <f>'Consolidado - Operacional'!I46-'Alea - Operacional'!I45</f>
        <v>15573.099999999999</v>
      </c>
      <c r="J46" s="93">
        <f>'Consolidado - Operacional'!J46-'Alea - Operacional'!J45</f>
        <v>3526</v>
      </c>
      <c r="K46" s="93">
        <f>'Consolidado - Operacional'!K46-'Alea - Operacional'!K45</f>
        <v>4401.1000000000004</v>
      </c>
      <c r="L46" s="93">
        <f>'Consolidado - Operacional'!L46-'Alea - Operacional'!L45</f>
        <v>4303</v>
      </c>
      <c r="M46" s="93">
        <f>'Consolidado - Operacional'!M46-'Alea - Operacional'!M45</f>
        <v>3267</v>
      </c>
      <c r="N46" s="99">
        <f>'Consolidado - Operacional'!N46-'Alea - Operacional'!N45</f>
        <v>14733</v>
      </c>
      <c r="O46" s="93">
        <f>'Consolidado - Operacional'!O46-'Alea - Operacional'!O45</f>
        <v>4061</v>
      </c>
      <c r="P46" s="93">
        <f>'Consolidado - Operacional'!P46-'Alea - Operacional'!P45</f>
        <v>4162</v>
      </c>
      <c r="Q46" s="93">
        <f>'Consolidado - Operacional'!Q46-'Alea - Operacional'!Q45</f>
        <v>3678</v>
      </c>
      <c r="R46" s="93">
        <f>'Consolidado - Operacional'!R46-'Alea - Operacional'!R45</f>
        <v>2832</v>
      </c>
      <c r="S46" s="99">
        <f>'Consolidado - Operacional'!S46-'Alea - Operacional'!S45</f>
        <v>14437</v>
      </c>
      <c r="T46" s="93">
        <f>'Consolidado - Operacional'!T46-'Alea - Operacional'!T45</f>
        <v>3268</v>
      </c>
      <c r="U46" s="93">
        <f>'Consolidado - Operacional'!U46-'Alea - Operacional'!U45</f>
        <v>3802</v>
      </c>
      <c r="V46" s="93">
        <f>'Consolidado - Operacional'!V46-'Alea - Operacional'!V45</f>
        <v>3305</v>
      </c>
      <c r="W46" s="93">
        <f>'Consolidado - Operacional'!W46-'Alea - Operacional'!W45</f>
        <v>4062</v>
      </c>
      <c r="X46" s="99">
        <f>'Consolidado - Operacional'!X46-'Alea - Operacional'!X45</f>
        <v>20624</v>
      </c>
      <c r="Y46" s="93">
        <f>'Consolidado - Operacional'!Y46-'Alea - Operacional'!Y45</f>
        <v>4809</v>
      </c>
      <c r="Z46" s="93">
        <f>'Consolidado - Operacional'!Z46-'Alea - Operacional'!Z45</f>
        <v>5890</v>
      </c>
      <c r="AA46" s="93">
        <f>'Consolidado - Operacional'!AA46-'Alea - Operacional'!AA45</f>
        <v>5605</v>
      </c>
      <c r="AB46" s="93">
        <f>'Consolidado - Operacional'!AB46-'Alea - Operacional'!AB45</f>
        <v>4320</v>
      </c>
      <c r="AC46" s="99">
        <f>'Consolidado - Operacional'!AC46-'Alea - Operacional'!AC45</f>
        <v>17215</v>
      </c>
      <c r="AD46" s="93">
        <f>'Consolidado - Operacional'!AD46-'Alea - Operacional'!AD45</f>
        <v>4846</v>
      </c>
      <c r="AE46" s="93">
        <f>'Consolidado - Operacional'!AE46-'Alea - Operacional'!AE45</f>
        <v>5085</v>
      </c>
      <c r="AF46" s="93">
        <f>'Consolidado - Operacional'!AF46-'Alea - Operacional'!AF45</f>
        <v>4157</v>
      </c>
      <c r="AG46" s="93">
        <f>'Consolidado - Operacional'!AG46-'Alea - Operacional'!AG45</f>
        <v>3127</v>
      </c>
      <c r="AH46" s="99">
        <f>'Consolidado - Operacional'!AH46-'Alea - Operacional'!AH45</f>
        <v>13951</v>
      </c>
      <c r="AI46" s="93">
        <f>'Consolidado - Operacional'!AI46-'Alea - Operacional'!AI45</f>
        <v>4771</v>
      </c>
      <c r="AJ46" s="93">
        <f>'Consolidado - Operacional'!AJ46-'Alea - Operacional'!AJ45</f>
        <v>2312</v>
      </c>
      <c r="AK46" s="93">
        <f>'Consolidado - Operacional'!AK46-'Alea - Operacional'!AK45</f>
        <v>3944</v>
      </c>
      <c r="AL46" s="93">
        <f>'Consolidado - Operacional'!AL46-'Alea - Operacional'!AL45</f>
        <v>2924</v>
      </c>
      <c r="AM46" s="99">
        <f>'Consolidado - Operacional'!AM46-'Alea - Operacional'!AM45</f>
        <v>13204</v>
      </c>
      <c r="AN46" s="93">
        <f>'Consolidado - Operacional'!AN46-'Alea - Operacional'!AN45</f>
        <v>2808</v>
      </c>
      <c r="AO46" s="93">
        <f>'Consolidado - Operacional'!AO46-'Alea - Operacional'!AO45</f>
        <v>3567</v>
      </c>
      <c r="AP46" s="93">
        <f>'Consolidado - Operacional'!AP46-'Alea - Operacional'!AP45</f>
        <v>3574</v>
      </c>
      <c r="AQ46" s="93">
        <f>'Consolidado - Operacional'!AQ46-'Alea - Operacional'!AQ45</f>
        <v>3255</v>
      </c>
      <c r="AR46" s="99">
        <f>'Consolidado - Operacional'!AR46-'Alea - Operacional'!AR45</f>
        <v>11176</v>
      </c>
      <c r="AS46" s="93">
        <f>'Consolidado - Operacional'!AS46-'Alea - Operacional'!AS45</f>
        <v>2806</v>
      </c>
      <c r="AT46" s="93">
        <f>'Consolidado - Operacional'!AT46-'Alea - Operacional'!AT45</f>
        <v>2986</v>
      </c>
      <c r="AU46" s="93">
        <f>'Consolidado - Operacional'!AU46-'Alea - Operacional'!AU45</f>
        <v>2807</v>
      </c>
      <c r="AV46" s="93">
        <f>'Consolidado - Operacional'!AV46-'Alea - Operacional'!AV45</f>
        <v>2577</v>
      </c>
      <c r="AW46" s="99">
        <f>'Consolidado - Operacional'!AW46-'Alea - Operacional'!AW45</f>
        <v>8270</v>
      </c>
      <c r="AX46" s="93">
        <f>'Consolidado - Operacional'!AX46-'Alea - Operacional'!AX45</f>
        <v>2551</v>
      </c>
      <c r="AY46" s="93">
        <f>'Consolidado - Operacional'!AY46-'Alea - Operacional'!AY45</f>
        <v>1632</v>
      </c>
      <c r="AZ46" s="93">
        <f>'Consolidado - Operacional'!AZ46-'Alea - Operacional'!AZ45</f>
        <v>2050</v>
      </c>
      <c r="BA46" s="93">
        <f>'Consolidado - Operacional'!BA46-'Alea - Operacional'!BA45</f>
        <v>2037</v>
      </c>
      <c r="BB46" s="99">
        <f>'Consolidado - Operacional'!BB46-'Alea - Operacional'!BB45</f>
        <v>6750</v>
      </c>
      <c r="BC46" s="93">
        <f>'Consolidado - Operacional'!BC46-'Alea - Operacional'!BC45</f>
        <v>1549</v>
      </c>
      <c r="BD46" s="93">
        <f>'Consolidado - Operacional'!BD46-'Alea - Operacional'!BD45</f>
        <v>1869</v>
      </c>
      <c r="BE46" s="93">
        <f>'Consolidado - Operacional'!BE46-'Alea - Operacional'!BE45</f>
        <v>1945</v>
      </c>
      <c r="BF46" s="93">
        <f>'Consolidado - Operacional'!BF46-'Alea - Operacional'!BF45</f>
        <v>1387</v>
      </c>
      <c r="BG46" s="99">
        <f>'Consolidado - Operacional'!BG46-'Alea - Operacional'!BG45</f>
        <v>5522</v>
      </c>
      <c r="BH46" s="93">
        <f>'Consolidado - Operacional'!BH46-'Alea - Operacional'!BH45</f>
        <v>1066</v>
      </c>
      <c r="BI46" s="93">
        <f>'Consolidado - Operacional'!BI46-'Alea - Operacional'!BI45</f>
        <v>1280</v>
      </c>
      <c r="BJ46" s="93">
        <f>'Consolidado - Operacional'!BJ46-'Alea - Operacional'!BJ45</f>
        <v>1708</v>
      </c>
      <c r="BK46" s="93">
        <f>'Consolidado - Operacional'!BK46-'Alea - Operacional'!BK45</f>
        <v>1468</v>
      </c>
      <c r="BL46" s="99">
        <f>'Consolidado - Operacional'!BL46-'Alea - Operacional'!BL45</f>
        <v>10179</v>
      </c>
      <c r="BM46" s="93">
        <f>'Consolidado - Operacional'!BM46-'Alea - Operacional'!BM45</f>
        <v>1978</v>
      </c>
      <c r="BN46" s="93">
        <f>'Consolidado - Operacional'!BN46-'Alea - Operacional'!BN45</f>
        <v>2675</v>
      </c>
      <c r="BO46" s="93">
        <f>'Consolidado - Operacional'!BO46-'Alea - Operacional'!BO45</f>
        <v>2721</v>
      </c>
      <c r="BP46" s="93">
        <f>'Consolidado - Operacional'!BP46-'Alea - Operacional'!BP45</f>
        <v>2805</v>
      </c>
      <c r="BQ46" s="99">
        <f>'Consolidado - Operacional'!BQ46-'Alea - Operacional'!BQ45</f>
        <v>13187</v>
      </c>
      <c r="BR46" s="93">
        <f>'Consolidado - Operacional'!BR46-'Alea - Operacional'!BR45</f>
        <v>3452</v>
      </c>
      <c r="BS46" s="93">
        <f>'Consolidado - Operacional'!BS46-'Alea - Operacional'!BS45</f>
        <v>3313</v>
      </c>
      <c r="BT46" s="93">
        <f>'Consolidado - Operacional'!BT46-'Alea - Operacional'!BT45</f>
        <v>3624</v>
      </c>
      <c r="BU46" s="93">
        <f>'Consolidado - Operacional'!BU46-'Alea - Operacional'!BU45</f>
        <v>2798</v>
      </c>
      <c r="BV46" s="99">
        <f>'Consolidado - Operacional'!BV46-'Alea - Operacional'!BV45</f>
        <v>10405</v>
      </c>
      <c r="BW46" s="93">
        <f>'Consolidado - Operacional'!BW46-'Alea - Operacional'!BW45</f>
        <v>2835</v>
      </c>
      <c r="BX46" s="93">
        <f>'Consolidado - Operacional'!BX46-'Alea - Operacional'!BX45</f>
        <v>2974</v>
      </c>
      <c r="BY46" s="93">
        <f>'Consolidado - Operacional'!BY46-'Alea - Operacional'!BY45</f>
        <v>2556</v>
      </c>
      <c r="BZ46" s="93">
        <f>'Consolidado - Operacional'!BZ46-'Alea - Operacional'!BZ45</f>
        <v>2040</v>
      </c>
    </row>
    <row r="47" spans="1:78" x14ac:dyDescent="0.2">
      <c r="A47" s="39" t="s">
        <v>87</v>
      </c>
      <c r="B47" s="93">
        <f>'Consolidado - Operacional'!B47-'Alea - Operacional'!B46</f>
        <v>3708</v>
      </c>
      <c r="C47" s="93">
        <f>'Consolidado - Operacional'!C47-'Alea - Operacional'!C46</f>
        <v>4625</v>
      </c>
      <c r="D47" s="99">
        <f>'Consolidado - Operacional'!D47-'Alea - Operacional'!D46</f>
        <v>18190</v>
      </c>
      <c r="E47" s="93">
        <f>'Consolidado - Operacional'!E47-'Alea - Operacional'!E46</f>
        <v>5261</v>
      </c>
      <c r="F47" s="93">
        <f>'Consolidado - Operacional'!F47-'Alea - Operacional'!F46</f>
        <v>4780</v>
      </c>
      <c r="G47" s="93">
        <f>'Consolidado - Operacional'!G47-'Alea - Operacional'!G46</f>
        <v>1948</v>
      </c>
      <c r="H47" s="93">
        <f>'Consolidado - Operacional'!H47-'Alea - Operacional'!H46</f>
        <v>6201</v>
      </c>
      <c r="I47" s="99">
        <f>'Consolidado - Operacional'!I47-'Alea - Operacional'!I46</f>
        <v>15710</v>
      </c>
      <c r="J47" s="93">
        <f>'Consolidado - Operacional'!J47-'Alea - Operacional'!J46</f>
        <v>4541</v>
      </c>
      <c r="K47" s="93">
        <f>'Consolidado - Operacional'!K47-'Alea - Operacional'!K46</f>
        <v>3566</v>
      </c>
      <c r="L47" s="93">
        <f>'Consolidado - Operacional'!L47-'Alea - Operacional'!L46</f>
        <v>2646</v>
      </c>
      <c r="M47" s="93">
        <f>'Consolidado - Operacional'!M47-'Alea - Operacional'!M46</f>
        <v>4957</v>
      </c>
      <c r="N47" s="99">
        <f>'Consolidado - Operacional'!N47-'Alea - Operacional'!N46</f>
        <v>16180</v>
      </c>
      <c r="O47" s="93">
        <f>'Consolidado - Operacional'!O47-'Alea - Operacional'!O46</f>
        <v>4319</v>
      </c>
      <c r="P47" s="93">
        <f>'Consolidado - Operacional'!P47-'Alea - Operacional'!P46</f>
        <v>4681</v>
      </c>
      <c r="Q47" s="93">
        <f>'Consolidado - Operacional'!Q47-'Alea - Operacional'!Q46</f>
        <v>3124</v>
      </c>
      <c r="R47" s="93">
        <f>'Consolidado - Operacional'!R47-'Alea - Operacional'!R46</f>
        <v>4056</v>
      </c>
      <c r="S47" s="99">
        <f>'Consolidado - Operacional'!S47-'Alea - Operacional'!S46</f>
        <v>15398</v>
      </c>
      <c r="T47" s="93">
        <f>'Consolidado - Operacional'!T47-'Alea - Operacional'!T46</f>
        <v>4655</v>
      </c>
      <c r="U47" s="93">
        <f>'Consolidado - Operacional'!U47-'Alea - Operacional'!U46</f>
        <v>2435</v>
      </c>
      <c r="V47" s="93">
        <f>'Consolidado - Operacional'!V47-'Alea - Operacional'!V46</f>
        <v>4964</v>
      </c>
      <c r="W47" s="93">
        <f>'Consolidado - Operacional'!W47-'Alea - Operacional'!W46</f>
        <v>3344</v>
      </c>
      <c r="X47" s="99">
        <f>'Consolidado - Operacional'!X47-'Alea - Operacional'!X46</f>
        <v>14879</v>
      </c>
      <c r="Y47" s="93">
        <f>'Consolidado - Operacional'!Y47-'Alea - Operacional'!Y46</f>
        <v>3020</v>
      </c>
      <c r="Z47" s="93">
        <f>'Consolidado - Operacional'!Z47-'Alea - Operacional'!Z46</f>
        <v>3796</v>
      </c>
      <c r="AA47" s="93">
        <f>'Consolidado - Operacional'!AA47-'Alea - Operacional'!AA46</f>
        <v>6179</v>
      </c>
      <c r="AB47" s="93">
        <f>'Consolidado - Operacional'!AB47-'Alea - Operacional'!AB46</f>
        <v>1884</v>
      </c>
      <c r="AC47" s="99">
        <f>'Consolidado - Operacional'!AC47-'Alea - Operacional'!AC46</f>
        <v>9246</v>
      </c>
      <c r="AD47" s="93">
        <f>'Consolidado - Operacional'!AD47-'Alea - Operacional'!AD46</f>
        <v>2728</v>
      </c>
      <c r="AE47" s="93">
        <f>'Consolidado - Operacional'!AE47-'Alea - Operacional'!AE46</f>
        <v>2163</v>
      </c>
      <c r="AF47" s="93">
        <f>'Consolidado - Operacional'!AF47-'Alea - Operacional'!AF46</f>
        <v>2499</v>
      </c>
      <c r="AG47" s="93">
        <f>'Consolidado - Operacional'!AG47-'Alea - Operacional'!AG46</f>
        <v>1856</v>
      </c>
      <c r="AH47" s="99">
        <f>'Consolidado - Operacional'!AH47-'Alea - Operacional'!AH46</f>
        <v>10368</v>
      </c>
      <c r="AI47" s="93">
        <f>'Consolidado - Operacional'!AI47-'Alea - Operacional'!AI46</f>
        <v>1752</v>
      </c>
      <c r="AJ47" s="93">
        <f>'Consolidado - Operacional'!AJ47-'Alea - Operacional'!AJ46</f>
        <v>3844</v>
      </c>
      <c r="AK47" s="93">
        <f>'Consolidado - Operacional'!AK47-'Alea - Operacional'!AK46</f>
        <v>3236</v>
      </c>
      <c r="AL47" s="93">
        <f>'Consolidado - Operacional'!AL47-'Alea - Operacional'!AL46</f>
        <v>1536</v>
      </c>
      <c r="AM47" s="99">
        <f>'Consolidado - Operacional'!AM47-'Alea - Operacional'!AM46</f>
        <v>10244</v>
      </c>
      <c r="AN47" s="93">
        <f>'Consolidado - Operacional'!AN47-'Alea - Operacional'!AN46</f>
        <v>2488</v>
      </c>
      <c r="AO47" s="93">
        <f>'Consolidado - Operacional'!AO47-'Alea - Operacional'!AO46</f>
        <v>2632</v>
      </c>
      <c r="AP47" s="93">
        <f>'Consolidado - Operacional'!AP47-'Alea - Operacional'!AP46</f>
        <v>3720</v>
      </c>
      <c r="AQ47" s="93">
        <f>'Consolidado - Operacional'!AQ47-'Alea - Operacional'!AQ46</f>
        <v>1404</v>
      </c>
      <c r="AR47" s="99">
        <f>'Consolidado - Operacional'!AR47-'Alea - Operacional'!AR46</f>
        <v>9707</v>
      </c>
      <c r="AS47" s="93">
        <f>'Consolidado - Operacional'!AS47-'Alea - Operacional'!AS46</f>
        <v>3252</v>
      </c>
      <c r="AT47" s="93">
        <f>'Consolidado - Operacional'!AT47-'Alea - Operacional'!AT46</f>
        <v>1672</v>
      </c>
      <c r="AU47" s="93">
        <f>'Consolidado - Operacional'!AU47-'Alea - Operacional'!AU46</f>
        <v>2136</v>
      </c>
      <c r="AV47" s="93">
        <f>'Consolidado - Operacional'!AV47-'Alea - Operacional'!AV46</f>
        <v>2647</v>
      </c>
      <c r="AW47" s="99">
        <f>'Consolidado - Operacional'!AW47-'Alea - Operacional'!AW46</f>
        <v>6838</v>
      </c>
      <c r="AX47" s="93">
        <f>'Consolidado - Operacional'!AX47-'Alea - Operacional'!AX46</f>
        <v>2668</v>
      </c>
      <c r="AY47" s="93">
        <f>'Consolidado - Operacional'!AY47-'Alea - Operacional'!AY46</f>
        <v>1811</v>
      </c>
      <c r="AZ47" s="93">
        <f>'Consolidado - Operacional'!AZ47-'Alea - Operacional'!AZ46</f>
        <v>1895</v>
      </c>
      <c r="BA47" s="93">
        <f>'Consolidado - Operacional'!BA47-'Alea - Operacional'!BA46</f>
        <v>464</v>
      </c>
      <c r="BB47" s="99">
        <f>'Consolidado - Operacional'!BB47-'Alea - Operacional'!BB46</f>
        <v>5712</v>
      </c>
      <c r="BC47" s="93">
        <f>'Consolidado - Operacional'!BC47-'Alea - Operacional'!BC46</f>
        <v>1480</v>
      </c>
      <c r="BD47" s="93">
        <f>'Consolidado - Operacional'!BD47-'Alea - Operacional'!BD46</f>
        <v>1304</v>
      </c>
      <c r="BE47" s="93">
        <f>'Consolidado - Operacional'!BE47-'Alea - Operacional'!BE46</f>
        <v>1240</v>
      </c>
      <c r="BF47" s="93">
        <f>'Consolidado - Operacional'!BF47-'Alea - Operacional'!BF46</f>
        <v>1688</v>
      </c>
      <c r="BG47" s="99">
        <f>'Consolidado - Operacional'!BG47-'Alea - Operacional'!BG46</f>
        <v>6264</v>
      </c>
      <c r="BH47" s="93">
        <f>'Consolidado - Operacional'!BH47-'Alea - Operacional'!BH46</f>
        <v>1624</v>
      </c>
      <c r="BI47" s="93">
        <f>'Consolidado - Operacional'!BI47-'Alea - Operacional'!BI46</f>
        <v>1183</v>
      </c>
      <c r="BJ47" s="93">
        <f>'Consolidado - Operacional'!BJ47-'Alea - Operacional'!BJ46</f>
        <v>2445</v>
      </c>
      <c r="BK47" s="93">
        <f>'Consolidado - Operacional'!BK47-'Alea - Operacional'!BK46</f>
        <v>1012</v>
      </c>
      <c r="BL47" s="99">
        <f>'Consolidado - Operacional'!BL47-'Alea - Operacional'!BL46</f>
        <v>7027</v>
      </c>
      <c r="BM47" s="93">
        <f>'Consolidado - Operacional'!BM47-'Alea - Operacional'!BM46</f>
        <v>3487</v>
      </c>
      <c r="BN47" s="93">
        <f>'Consolidado - Operacional'!BN47-'Alea - Operacional'!BN46</f>
        <v>1014</v>
      </c>
      <c r="BO47" s="93">
        <f>'Consolidado - Operacional'!BO47-'Alea - Operacional'!BO46</f>
        <v>1731</v>
      </c>
      <c r="BP47" s="93">
        <f>'Consolidado - Operacional'!BP47-'Alea - Operacional'!BP46</f>
        <v>795</v>
      </c>
      <c r="BQ47" s="99">
        <f>'Consolidado - Operacional'!BQ47-'Alea - Operacional'!BQ46</f>
        <v>16889</v>
      </c>
      <c r="BR47" s="93">
        <f>'Consolidado - Operacional'!BR47-'Alea - Operacional'!BR46</f>
        <v>6507</v>
      </c>
      <c r="BS47" s="93">
        <f>'Consolidado - Operacional'!BS47-'Alea - Operacional'!BS46</f>
        <v>3848</v>
      </c>
      <c r="BT47" s="93">
        <f>'Consolidado - Operacional'!BT47-'Alea - Operacional'!BT46</f>
        <v>4078</v>
      </c>
      <c r="BU47" s="93">
        <f>'Consolidado - Operacional'!BU47-'Alea - Operacional'!BU46</f>
        <v>2456</v>
      </c>
      <c r="BV47" s="99">
        <f>'Consolidado - Operacional'!BV47-'Alea - Operacional'!BV46</f>
        <v>14462</v>
      </c>
      <c r="BW47" s="93">
        <f>'Consolidado - Operacional'!BW47-'Alea - Operacional'!BW46</f>
        <v>3901</v>
      </c>
      <c r="BX47" s="93">
        <f>'Consolidado - Operacional'!BX47-'Alea - Operacional'!BX46</f>
        <v>6566</v>
      </c>
      <c r="BY47" s="93">
        <f>'Consolidado - Operacional'!BY47-'Alea - Operacional'!BY46</f>
        <v>2857</v>
      </c>
      <c r="BZ47" s="93">
        <f>'Consolidado - Operacional'!BZ47-'Alea - Operacional'!BZ46</f>
        <v>1138</v>
      </c>
    </row>
    <row r="48" spans="1:78" x14ac:dyDescent="0.2">
      <c r="A48" s="39" t="s">
        <v>88</v>
      </c>
      <c r="B48" s="93">
        <f>'Consolidado - Operacional'!B48-'Alea - Operacional'!B47</f>
        <v>72</v>
      </c>
      <c r="C48" s="93">
        <f>'Consolidado - Operacional'!C48-'Alea - Operacional'!C47</f>
        <v>71</v>
      </c>
      <c r="D48" s="99">
        <f>'Consolidado - Operacional'!D48-'Alea - Operacional'!D47</f>
        <v>67</v>
      </c>
      <c r="E48" s="93">
        <f>'Consolidado - Operacional'!E48-'Alea - Operacional'!E47</f>
        <v>67</v>
      </c>
      <c r="F48" s="93">
        <f>'Consolidado - Operacional'!F48-'Alea - Operacional'!F47</f>
        <v>74</v>
      </c>
      <c r="G48" s="93">
        <f>'Consolidado - Operacional'!G48-'Alea - Operacional'!G47</f>
        <v>75</v>
      </c>
      <c r="H48" s="93">
        <f>'Consolidado - Operacional'!H48-'Alea - Operacional'!H47</f>
        <v>62</v>
      </c>
      <c r="I48" s="99">
        <f>'Consolidado - Operacional'!I48-'Alea - Operacional'!I47</f>
        <v>70</v>
      </c>
      <c r="J48" s="93">
        <f>'Consolidado - Operacional'!J48-'Alea - Operacional'!J47</f>
        <v>70</v>
      </c>
      <c r="K48" s="93">
        <f>'Consolidado - Operacional'!K48-'Alea - Operacional'!K47</f>
        <v>68</v>
      </c>
      <c r="L48" s="93">
        <f>'Consolidado - Operacional'!L48-'Alea - Operacional'!L47</f>
        <v>70</v>
      </c>
      <c r="M48" s="93">
        <f>'Consolidado - Operacional'!M48-'Alea - Operacional'!M47</f>
        <v>65</v>
      </c>
      <c r="N48" s="99">
        <f>'Consolidado - Operacional'!N48-'Alea - Operacional'!N47</f>
        <v>69</v>
      </c>
      <c r="O48" s="93">
        <f>'Consolidado - Operacional'!O48-'Alea - Operacional'!O47</f>
        <v>70</v>
      </c>
      <c r="P48" s="93">
        <f>'Consolidado - Operacional'!P48-'Alea - Operacional'!P47</f>
        <v>67</v>
      </c>
      <c r="Q48" s="93">
        <f>'Consolidado - Operacional'!Q48-'Alea - Operacional'!Q47</f>
        <v>65</v>
      </c>
      <c r="R48" s="93">
        <f>'Consolidado - Operacional'!R48-'Alea - Operacional'!R47</f>
        <v>73</v>
      </c>
      <c r="S48" s="99">
        <f>'Consolidado - Operacional'!S48-'Alea - Operacional'!S47</f>
        <v>75</v>
      </c>
      <c r="T48" s="93">
        <f>'Consolidado - Operacional'!T48-'Alea - Operacional'!T47</f>
        <v>75</v>
      </c>
      <c r="U48" s="93">
        <f>'Consolidado - Operacional'!U48-'Alea - Operacional'!U47</f>
        <v>78</v>
      </c>
      <c r="V48" s="93">
        <f>'Consolidado - Operacional'!V48-'Alea - Operacional'!V47</f>
        <v>76</v>
      </c>
      <c r="W48" s="93">
        <f>'Consolidado - Operacional'!W48-'Alea - Operacional'!W47</f>
        <v>85</v>
      </c>
      <c r="X48" s="99">
        <f>'Consolidado - Operacional'!X48-'Alea - Operacional'!X47</f>
        <v>89</v>
      </c>
      <c r="Y48" s="93">
        <f>'Consolidado - Operacional'!Y48-'Alea - Operacional'!Y47</f>
        <v>89</v>
      </c>
      <c r="Z48" s="93">
        <f>'Consolidado - Operacional'!Z48-'Alea - Operacional'!Z47</f>
        <v>87</v>
      </c>
      <c r="AA48" s="93">
        <f>'Consolidado - Operacional'!AA48-'Alea - Operacional'!AA47</f>
        <v>89</v>
      </c>
      <c r="AB48" s="93">
        <f>'Consolidado - Operacional'!AB48-'Alea - Operacional'!AB47</f>
        <v>95</v>
      </c>
      <c r="AC48" s="99">
        <f>'Consolidado - Operacional'!AC48-'Alea - Operacional'!AC47</f>
        <v>91</v>
      </c>
      <c r="AD48" s="93">
        <f>'Consolidado - Operacional'!AD48-'Alea - Operacional'!AD47</f>
        <v>91</v>
      </c>
      <c r="AE48" s="93">
        <f>'Consolidado - Operacional'!AE48-'Alea - Operacional'!AE47</f>
        <v>82</v>
      </c>
      <c r="AF48" s="93">
        <f>'Consolidado - Operacional'!AF48-'Alea - Operacional'!AF47</f>
        <v>74</v>
      </c>
      <c r="AG48" s="93">
        <f>'Consolidado - Operacional'!AG48-'Alea - Operacional'!AG47</f>
        <v>67</v>
      </c>
      <c r="AH48" s="99">
        <f>'Consolidado - Operacional'!AH48-'Alea - Operacional'!AH47</f>
        <v>68</v>
      </c>
      <c r="AI48" s="93">
        <f>'Consolidado - Operacional'!AI48-'Alea - Operacional'!AI47</f>
        <v>68</v>
      </c>
      <c r="AJ48" s="93">
        <f>'Consolidado - Operacional'!AJ48-'Alea - Operacional'!AJ47</f>
        <v>57</v>
      </c>
      <c r="AK48" s="93">
        <f>'Consolidado - Operacional'!AK48-'Alea - Operacional'!AK47</f>
        <v>54</v>
      </c>
      <c r="AL48" s="93">
        <f>'Consolidado - Operacional'!AL48-'Alea - Operacional'!AL47</f>
        <v>46</v>
      </c>
      <c r="AM48" s="99">
        <f>'Consolidado - Operacional'!AM48-'Alea - Operacional'!AM47</f>
        <v>44</v>
      </c>
      <c r="AN48" s="93">
        <f>'Consolidado - Operacional'!AN48-'Alea - Operacional'!AN47</f>
        <v>44</v>
      </c>
      <c r="AO48" s="93">
        <f>'Consolidado - Operacional'!AO48-'Alea - Operacional'!AO47</f>
        <v>43</v>
      </c>
      <c r="AP48" s="93">
        <f>'Consolidado - Operacional'!AP48-'Alea - Operacional'!AP47</f>
        <v>39</v>
      </c>
      <c r="AQ48" s="93">
        <f>'Consolidado - Operacional'!AQ48-'Alea - Operacional'!AQ47</f>
        <v>41</v>
      </c>
      <c r="AR48" s="99">
        <f>'Consolidado - Operacional'!AR48-'Alea - Operacional'!AR47</f>
        <v>38</v>
      </c>
      <c r="AS48" s="93">
        <f>'Consolidado - Operacional'!AS48-'Alea - Operacional'!AS47</f>
        <v>38</v>
      </c>
      <c r="AT48" s="93">
        <f>'Consolidado - Operacional'!AT48-'Alea - Operacional'!AT47</f>
        <v>40</v>
      </c>
      <c r="AU48" s="93">
        <f>'Consolidado - Operacional'!AU48-'Alea - Operacional'!AU47</f>
        <v>35</v>
      </c>
      <c r="AV48" s="93">
        <f>'Consolidado - Operacional'!AV48-'Alea - Operacional'!AV47</f>
        <v>33</v>
      </c>
      <c r="AW48" s="99">
        <f>'Consolidado - Operacional'!AW48-'Alea - Operacional'!AW47</f>
        <v>38</v>
      </c>
      <c r="AX48" s="93">
        <f>'Consolidado - Operacional'!AX48-'Alea - Operacional'!AX47</f>
        <v>38</v>
      </c>
      <c r="AY48" s="93">
        <f>'Consolidado - Operacional'!AY48-'Alea - Operacional'!AY47</f>
        <v>37</v>
      </c>
      <c r="AZ48" s="93">
        <f>'Consolidado - Operacional'!AZ48-'Alea - Operacional'!AZ47</f>
        <v>35</v>
      </c>
      <c r="BA48" s="93">
        <f>'Consolidado - Operacional'!BA48-'Alea - Operacional'!BA47</f>
        <v>30</v>
      </c>
      <c r="BB48" s="99">
        <f>'Consolidado - Operacional'!BB48-'Alea - Operacional'!BB47</f>
        <v>23</v>
      </c>
      <c r="BC48" s="93">
        <f>'Consolidado - Operacional'!BC48-'Alea - Operacional'!BC47</f>
        <v>23</v>
      </c>
      <c r="BD48" s="93">
        <f>'Consolidado - Operacional'!BD48-'Alea - Operacional'!BD47</f>
        <v>22</v>
      </c>
      <c r="BE48" s="93">
        <f>'Consolidado - Operacional'!BE48-'Alea - Operacional'!BE47</f>
        <v>21</v>
      </c>
      <c r="BF48" s="93">
        <f>'Consolidado - Operacional'!BF48-'Alea - Operacional'!BF47</f>
        <v>15</v>
      </c>
      <c r="BG48" s="99">
        <f>'Consolidado - Operacional'!BG48-'Alea - Operacional'!BG47</f>
        <v>16</v>
      </c>
      <c r="BH48" s="93">
        <f>'Consolidado - Operacional'!BH48-'Alea - Operacional'!BH47</f>
        <v>16</v>
      </c>
      <c r="BI48" s="93" t="e">
        <f>'Consolidado - Operacional'!BI48-'Alea - Operacional'!BI47</f>
        <v>#VALUE!</v>
      </c>
      <c r="BJ48" s="93" t="e">
        <f>'Consolidado - Operacional'!BJ48-'Alea - Operacional'!BJ47</f>
        <v>#VALUE!</v>
      </c>
      <c r="BK48" s="93" t="e">
        <f>'Consolidado - Operacional'!BK48-'Alea - Operacional'!BK47</f>
        <v>#VALUE!</v>
      </c>
      <c r="BL48" s="99">
        <f>'Consolidado - Operacional'!BL48-'Alea - Operacional'!BL47</f>
        <v>26</v>
      </c>
      <c r="BM48" s="93">
        <f>'Consolidado - Operacional'!BM48-'Alea - Operacional'!BM47</f>
        <v>26</v>
      </c>
      <c r="BN48" s="93">
        <f>'Consolidado - Operacional'!BN48-'Alea - Operacional'!BN47</f>
        <v>0</v>
      </c>
      <c r="BO48" s="93">
        <f>'Consolidado - Operacional'!BO48-'Alea - Operacional'!BO47</f>
        <v>0</v>
      </c>
      <c r="BP48" s="93">
        <f>'Consolidado - Operacional'!BP48-'Alea - Operacional'!BP47</f>
        <v>0</v>
      </c>
      <c r="BQ48" s="99">
        <f>'Consolidado - Operacional'!BQ48-'Alea - Operacional'!BQ47</f>
        <v>59</v>
      </c>
      <c r="BR48" s="93">
        <f>'Consolidado - Operacional'!BR48-'Alea - Operacional'!BR47</f>
        <v>59</v>
      </c>
      <c r="BS48" s="93">
        <f>'Consolidado - Operacional'!BS48-'Alea - Operacional'!BS47</f>
        <v>0</v>
      </c>
      <c r="BT48" s="93">
        <f>'Consolidado - Operacional'!BT48-'Alea - Operacional'!BT47</f>
        <v>0</v>
      </c>
      <c r="BU48" s="93">
        <f>'Consolidado - Operacional'!BU48-'Alea - Operacional'!BU47</f>
        <v>0</v>
      </c>
      <c r="BV48" s="99">
        <f>'Consolidado - Operacional'!BV48-'Alea - Operacional'!BV47</f>
        <v>105</v>
      </c>
      <c r="BW48" s="93">
        <f>'Consolidado - Operacional'!BW48-'Alea - Operacional'!BW47</f>
        <v>105</v>
      </c>
      <c r="BX48" s="93">
        <f>'Consolidado - Operacional'!BX48-'Alea - Operacional'!BX47</f>
        <v>0</v>
      </c>
      <c r="BY48" s="93">
        <f>'Consolidado - Operacional'!BY48-'Alea - Operacional'!BY47</f>
        <v>0</v>
      </c>
      <c r="BZ48" s="93">
        <f>'Consolidado - Operacional'!BZ48-'Alea - Operacional'!BZ47</f>
        <v>0</v>
      </c>
    </row>
    <row r="49" spans="1:78" x14ac:dyDescent="0.2">
      <c r="A49" s="40"/>
    </row>
    <row r="50" spans="1:78" x14ac:dyDescent="0.2">
      <c r="A50" s="13" t="s">
        <v>89</v>
      </c>
    </row>
    <row r="51" spans="1:78" x14ac:dyDescent="0.2">
      <c r="A51" s="29" t="s">
        <v>59</v>
      </c>
      <c r="B51" s="16" t="s">
        <v>277</v>
      </c>
      <c r="C51" s="16" t="s">
        <v>276</v>
      </c>
      <c r="D51" s="16">
        <v>2025</v>
      </c>
      <c r="E51" s="16" t="s">
        <v>274</v>
      </c>
      <c r="F51" s="16" t="s">
        <v>265</v>
      </c>
      <c r="G51" s="16" t="str">
        <f t="shared" ref="G51:BR51" si="23">G7</f>
        <v>2T25</v>
      </c>
      <c r="H51" s="16" t="str">
        <f t="shared" si="23"/>
        <v>1T25</v>
      </c>
      <c r="I51" s="16">
        <f t="shared" si="23"/>
        <v>2024</v>
      </c>
      <c r="J51" s="16" t="str">
        <f t="shared" si="23"/>
        <v>4T24</v>
      </c>
      <c r="K51" s="125" t="str">
        <f t="shared" si="23"/>
        <v>3T24</v>
      </c>
      <c r="L51" s="125" t="str">
        <f t="shared" si="23"/>
        <v>2T24</v>
      </c>
      <c r="M51" s="16" t="str">
        <f t="shared" si="23"/>
        <v>1T24</v>
      </c>
      <c r="N51" s="16">
        <f t="shared" si="23"/>
        <v>2023</v>
      </c>
      <c r="O51" s="16" t="str">
        <f t="shared" si="23"/>
        <v>4T23</v>
      </c>
      <c r="P51" s="16" t="str">
        <f t="shared" si="23"/>
        <v>3T23</v>
      </c>
      <c r="Q51" s="16" t="str">
        <f t="shared" si="23"/>
        <v>2T23</v>
      </c>
      <c r="R51" s="16" t="str">
        <f t="shared" si="23"/>
        <v>1T23</v>
      </c>
      <c r="S51" s="16">
        <f t="shared" si="23"/>
        <v>2022</v>
      </c>
      <c r="T51" s="16" t="str">
        <f t="shared" si="23"/>
        <v>4T22</v>
      </c>
      <c r="U51" s="16" t="str">
        <f t="shared" si="23"/>
        <v>3T22</v>
      </c>
      <c r="V51" s="16" t="str">
        <f t="shared" si="23"/>
        <v>2T22</v>
      </c>
      <c r="W51" s="16" t="str">
        <f t="shared" si="23"/>
        <v>1T22</v>
      </c>
      <c r="X51" s="16">
        <f t="shared" si="23"/>
        <v>2021</v>
      </c>
      <c r="Y51" s="16" t="str">
        <f t="shared" si="23"/>
        <v>4T21</v>
      </c>
      <c r="Z51" s="16" t="str">
        <f t="shared" si="23"/>
        <v>3T21</v>
      </c>
      <c r="AA51" s="16" t="str">
        <f t="shared" si="23"/>
        <v>2T21</v>
      </c>
      <c r="AB51" s="16" t="str">
        <f t="shared" si="23"/>
        <v>1T21</v>
      </c>
      <c r="AC51" s="16">
        <f t="shared" si="23"/>
        <v>2020</v>
      </c>
      <c r="AD51" s="16" t="str">
        <f t="shared" si="23"/>
        <v>4T20</v>
      </c>
      <c r="AE51" s="16" t="str">
        <f t="shared" si="23"/>
        <v>3T20</v>
      </c>
      <c r="AF51" s="16" t="str">
        <f t="shared" si="23"/>
        <v>2T20</v>
      </c>
      <c r="AG51" s="16" t="str">
        <f t="shared" si="23"/>
        <v>1T20</v>
      </c>
      <c r="AH51" s="16">
        <f t="shared" si="23"/>
        <v>2019</v>
      </c>
      <c r="AI51" s="16" t="str">
        <f t="shared" si="23"/>
        <v>4T19</v>
      </c>
      <c r="AJ51" s="16" t="str">
        <f t="shared" si="23"/>
        <v>3T19</v>
      </c>
      <c r="AK51" s="16" t="str">
        <f t="shared" si="23"/>
        <v>2T19</v>
      </c>
      <c r="AL51" s="16" t="str">
        <f t="shared" si="23"/>
        <v>1T19</v>
      </c>
      <c r="AM51" s="16">
        <f t="shared" si="23"/>
        <v>2018</v>
      </c>
      <c r="AN51" s="16" t="str">
        <f t="shared" si="23"/>
        <v>4T18</v>
      </c>
      <c r="AO51" s="16" t="str">
        <f t="shared" si="23"/>
        <v>3T18</v>
      </c>
      <c r="AP51" s="16" t="str">
        <f t="shared" si="23"/>
        <v>2T18</v>
      </c>
      <c r="AQ51" s="16" t="str">
        <f t="shared" si="23"/>
        <v>1T18</v>
      </c>
      <c r="AR51" s="16">
        <f t="shared" si="23"/>
        <v>2017</v>
      </c>
      <c r="AS51" s="16" t="str">
        <f t="shared" si="23"/>
        <v>4T17</v>
      </c>
      <c r="AT51" s="16" t="str">
        <f t="shared" si="23"/>
        <v>3T17</v>
      </c>
      <c r="AU51" s="16" t="str">
        <f t="shared" si="23"/>
        <v>2T17</v>
      </c>
      <c r="AV51" s="16" t="str">
        <f t="shared" si="23"/>
        <v>1T17</v>
      </c>
      <c r="AW51" s="16">
        <f t="shared" si="23"/>
        <v>2016</v>
      </c>
      <c r="AX51" s="16" t="str">
        <f t="shared" si="23"/>
        <v>4T16</v>
      </c>
      <c r="AY51" s="16" t="str">
        <f t="shared" si="23"/>
        <v>3T16</v>
      </c>
      <c r="AZ51" s="16" t="str">
        <f t="shared" si="23"/>
        <v>2T16</v>
      </c>
      <c r="BA51" s="16" t="str">
        <f t="shared" si="23"/>
        <v>1T16</v>
      </c>
      <c r="BB51" s="16">
        <f t="shared" si="23"/>
        <v>2015</v>
      </c>
      <c r="BC51" s="16" t="str">
        <f t="shared" si="23"/>
        <v>4T15</v>
      </c>
      <c r="BD51" s="16" t="str">
        <f t="shared" si="23"/>
        <v>3T15</v>
      </c>
      <c r="BE51" s="16" t="str">
        <f t="shared" si="23"/>
        <v>2T15</v>
      </c>
      <c r="BF51" s="16" t="str">
        <f t="shared" si="23"/>
        <v>1T15</v>
      </c>
      <c r="BG51" s="16">
        <f t="shared" si="23"/>
        <v>2014</v>
      </c>
      <c r="BH51" s="16" t="str">
        <f t="shared" si="23"/>
        <v>4T14</v>
      </c>
      <c r="BI51" s="16" t="str">
        <f t="shared" si="23"/>
        <v>3T14</v>
      </c>
      <c r="BJ51" s="16" t="str">
        <f t="shared" si="23"/>
        <v>2T14</v>
      </c>
      <c r="BK51" s="16" t="str">
        <f t="shared" si="23"/>
        <v>1T14</v>
      </c>
      <c r="BL51" s="16">
        <f t="shared" si="23"/>
        <v>2013</v>
      </c>
      <c r="BM51" s="16" t="str">
        <f t="shared" si="23"/>
        <v>4T13</v>
      </c>
      <c r="BN51" s="16" t="str">
        <f t="shared" si="23"/>
        <v>3T13</v>
      </c>
      <c r="BO51" s="16" t="str">
        <f t="shared" si="23"/>
        <v>2T13</v>
      </c>
      <c r="BP51" s="16" t="str">
        <f t="shared" si="23"/>
        <v>1T13</v>
      </c>
      <c r="BQ51" s="16">
        <f t="shared" si="23"/>
        <v>2012</v>
      </c>
      <c r="BR51" s="16" t="str">
        <f t="shared" si="23"/>
        <v>4T12</v>
      </c>
      <c r="BS51" s="16" t="str">
        <f t="shared" ref="BS51:BZ51" si="24">BS7</f>
        <v>3T12</v>
      </c>
      <c r="BT51" s="16" t="str">
        <f t="shared" si="24"/>
        <v>2T12</v>
      </c>
      <c r="BU51" s="16" t="str">
        <f t="shared" si="24"/>
        <v>1T12</v>
      </c>
      <c r="BV51" s="16">
        <f t="shared" si="24"/>
        <v>2011</v>
      </c>
      <c r="BW51" s="16" t="str">
        <f t="shared" si="24"/>
        <v>4T11</v>
      </c>
      <c r="BX51" s="16" t="str">
        <f t="shared" si="24"/>
        <v>3T11</v>
      </c>
      <c r="BY51" s="16" t="str">
        <f t="shared" si="24"/>
        <v>2T11</v>
      </c>
      <c r="BZ51" s="16" t="str">
        <f t="shared" si="24"/>
        <v>1T11</v>
      </c>
    </row>
    <row r="52" spans="1:78" s="37" customFormat="1" x14ac:dyDescent="0.2">
      <c r="A52" s="41" t="s">
        <v>90</v>
      </c>
      <c r="B52" s="24">
        <f>'Consolidado - Operacional'!B52-'Alea - Operacional'!B51</f>
        <v>4206.5807386598017</v>
      </c>
      <c r="C52" s="24">
        <f>'Consolidado - Operacional'!C52-'Alea - Operacional'!C51</f>
        <v>3882.9754686664455</v>
      </c>
      <c r="D52" s="97">
        <f>'Consolidado - Operacional'!D52-'Alea - Operacional'!D51</f>
        <v>3778.010781167</v>
      </c>
      <c r="E52" s="24">
        <f>'Consolidado - Operacional'!E52-'Alea - Operacional'!E51</f>
        <v>3778.010781167</v>
      </c>
      <c r="F52" s="24">
        <f>'Consolidado - Operacional'!F52-'Alea - Operacional'!F51</f>
        <v>3160.0180024937754</v>
      </c>
      <c r="G52" s="24">
        <f>'Consolidado - Operacional'!G52-'Alea - Operacional'!G51</f>
        <v>2744.2634875240005</v>
      </c>
      <c r="H52" s="24">
        <f>'Consolidado - Operacional'!H52-'Alea - Operacional'!H51</f>
        <v>2669.1277268739996</v>
      </c>
      <c r="I52" s="97">
        <f>'Consolidado - Operacional'!I52-'Alea - Operacional'!I51</f>
        <v>2819.0695984540007</v>
      </c>
      <c r="J52" s="24">
        <f>'Consolidado - Operacional'!J52-'Alea - Operacional'!J51</f>
        <v>2819.0695984540007</v>
      </c>
      <c r="K52" s="24">
        <f>'Consolidado - Operacional'!K52-'Alea - Operacional'!K51</f>
        <v>2415.2834325739996</v>
      </c>
      <c r="L52" s="24">
        <f>'Consolidado - Operacional'!L52-'Alea - Operacional'!L51</f>
        <v>1871.9805437831292</v>
      </c>
      <c r="M52" s="24">
        <f>'Consolidado - Operacional'!M52-'Alea - Operacional'!M51</f>
        <v>1947.9059999999999</v>
      </c>
      <c r="N52" s="97">
        <f>'Consolidado - Operacional'!N52-'Alea - Operacional'!N51</f>
        <v>2141.2010883040002</v>
      </c>
      <c r="O52" s="24">
        <f>'Consolidado - Operacional'!O52-'Alea - Operacional'!O51</f>
        <v>2141.2010883040002</v>
      </c>
      <c r="P52" s="24">
        <f>'Consolidado - Operacional'!P52-'Alea - Operacional'!P51</f>
        <v>1976.3889989000002</v>
      </c>
      <c r="Q52" s="24">
        <f>'Consolidado - Operacional'!Q52-'Alea - Operacional'!Q51</f>
        <v>2061.2460069039998</v>
      </c>
      <c r="R52" s="24">
        <f>'Consolidado - Operacional'!R52-'Alea - Operacional'!R51</f>
        <v>1821.1819989000001</v>
      </c>
      <c r="S52" s="97">
        <f>'Consolidado - Operacional'!S52-'Alea - Operacional'!S51</f>
        <v>1918.1079981</v>
      </c>
      <c r="T52" s="24">
        <f>'Consolidado - Operacional'!T52-'Alea - Operacional'!T51</f>
        <v>1918.1079981</v>
      </c>
      <c r="U52" s="24">
        <f>'Consolidado - Operacional'!U52-'Alea - Operacional'!U51</f>
        <v>1918.4559981</v>
      </c>
      <c r="V52" s="24">
        <f>'Consolidado - Operacional'!V52-'Alea - Operacional'!V51</f>
        <v>1892.2749980999999</v>
      </c>
      <c r="W52" s="24">
        <f>'Consolidado - Operacional'!W52-'Alea - Operacional'!W51</f>
        <v>1637.8691283790004</v>
      </c>
      <c r="X52" s="97">
        <f>'Consolidado - Operacional'!X52-'Alea - Operacional'!X51</f>
        <v>1665.9559563</v>
      </c>
      <c r="Y52" s="24">
        <f>'Consolidado - Operacional'!Y52-'Alea - Operacional'!Y51</f>
        <v>1665.9559563</v>
      </c>
      <c r="Z52" s="24">
        <f>'Consolidado - Operacional'!Z52-'Alea - Operacional'!Z51</f>
        <v>1561.6459262000001</v>
      </c>
      <c r="AA52" s="24">
        <f>'Consolidado - Operacional'!AA52-'Alea - Operacional'!AA51</f>
        <v>1644.54638202</v>
      </c>
      <c r="AB52" s="24">
        <f>'Consolidado - Operacional'!AB52-'Alea - Operacional'!AB51</f>
        <v>1527.2</v>
      </c>
      <c r="AC52" s="97">
        <f>'Consolidado - Operacional'!AC52-'Alea - Operacional'!AC51</f>
        <v>1649.2</v>
      </c>
      <c r="AD52" s="24">
        <f>'Consolidado - Operacional'!AD52-'Alea - Operacional'!AD51</f>
        <v>1649.2</v>
      </c>
      <c r="AE52" s="24">
        <f>'Consolidado - Operacional'!AE52-'Alea - Operacional'!AE51</f>
        <v>1558.8</v>
      </c>
      <c r="AF52" s="24">
        <f>'Consolidado - Operacional'!AF52-'Alea - Operacional'!AF51</f>
        <v>1320.1</v>
      </c>
      <c r="AG52" s="24">
        <f>'Consolidado - Operacional'!AG52-'Alea - Operacional'!AG51</f>
        <v>1287.7</v>
      </c>
      <c r="AH52" s="97">
        <f>'Consolidado - Operacional'!AH52-'Alea - Operacional'!AH51</f>
        <v>1581.6</v>
      </c>
      <c r="AI52" s="24">
        <f>'Consolidado - Operacional'!AI52-'Alea - Operacional'!AI51</f>
        <v>1581.6</v>
      </c>
      <c r="AJ52" s="24">
        <f>'Consolidado - Operacional'!AJ52-'Alea - Operacional'!AJ51</f>
        <v>1381.1</v>
      </c>
      <c r="AK52" s="24">
        <f>'Consolidado - Operacional'!AK52-'Alea - Operacional'!AK51</f>
        <v>1183.4000000000001</v>
      </c>
      <c r="AL52" s="24">
        <f>'Consolidado - Operacional'!AL52-'Alea - Operacional'!AL51</f>
        <v>1075</v>
      </c>
      <c r="AM52" s="97">
        <f>'Consolidado - Operacional'!AM52-'Alea - Operacional'!AM51</f>
        <v>1144.5</v>
      </c>
      <c r="AN52" s="24">
        <f>'Consolidado - Operacional'!AN52-'Alea - Operacional'!AN51</f>
        <v>1144.5</v>
      </c>
      <c r="AO52" s="24">
        <f>'Consolidado - Operacional'!AO52-'Alea - Operacional'!AO51</f>
        <v>1064</v>
      </c>
      <c r="AP52" s="24">
        <f>'Consolidado - Operacional'!AP52-'Alea - Operacional'!AP51</f>
        <v>963</v>
      </c>
      <c r="AQ52" s="24">
        <f>'Consolidado - Operacional'!AQ52-'Alea - Operacional'!AQ51</f>
        <v>1031.2</v>
      </c>
      <c r="AR52" s="97">
        <f>'Consolidado - Operacional'!AR52-'Alea - Operacional'!AR51</f>
        <v>1179.8</v>
      </c>
      <c r="AS52" s="24">
        <f>'Consolidado - Operacional'!AS52-'Alea - Operacional'!AS51</f>
        <v>1179.8</v>
      </c>
      <c r="AT52" s="24">
        <f>'Consolidado - Operacional'!AT52-'Alea - Operacional'!AT51</f>
        <v>1172.5</v>
      </c>
      <c r="AU52" s="24">
        <f>'Consolidado - Operacional'!AU52-'Alea - Operacional'!AU51</f>
        <v>1090.4000000000001</v>
      </c>
      <c r="AV52" s="24">
        <f>'Consolidado - Operacional'!AV52-'Alea - Operacional'!AV51</f>
        <v>1053.7</v>
      </c>
      <c r="AW52" s="97">
        <f>'Consolidado - Operacional'!AW52-'Alea - Operacional'!AW51</f>
        <v>1085.4000000000001</v>
      </c>
      <c r="AX52" s="24">
        <f>'Consolidado - Operacional'!AX52-'Alea - Operacional'!AX51</f>
        <v>1085.4000000000001</v>
      </c>
      <c r="AY52" s="24">
        <f>'Consolidado - Operacional'!AY52-'Alea - Operacional'!AY51</f>
        <v>1028.5</v>
      </c>
      <c r="AZ52" s="24">
        <f>'Consolidado - Operacional'!AZ52-'Alea - Operacional'!AZ51</f>
        <v>906.3</v>
      </c>
      <c r="BA52" s="24">
        <f>'Consolidado - Operacional'!BA52-'Alea - Operacional'!BA51</f>
        <v>849.1</v>
      </c>
      <c r="BB52" s="97">
        <f>'Consolidado - Operacional'!BB52-'Alea - Operacional'!BB51</f>
        <v>899.8</v>
      </c>
      <c r="BC52" s="24">
        <f>'Consolidado - Operacional'!BC52-'Alea - Operacional'!BC51</f>
        <v>899.8</v>
      </c>
      <c r="BD52" s="24">
        <f>'Consolidado - Operacional'!BD52-'Alea - Operacional'!BD51</f>
        <v>820.7</v>
      </c>
      <c r="BE52" s="24">
        <f>'Consolidado - Operacional'!BE52-'Alea - Operacional'!BE51</f>
        <v>738.4</v>
      </c>
      <c r="BF52" s="24">
        <f>'Consolidado - Operacional'!BF52-'Alea - Operacional'!BF51</f>
        <v>803.5</v>
      </c>
      <c r="BG52" s="97">
        <f>'Consolidado - Operacional'!BG52-'Alea - Operacional'!BG51</f>
        <v>828.7</v>
      </c>
      <c r="BH52" s="24">
        <f>'Consolidado - Operacional'!BH52-'Alea - Operacional'!BH51</f>
        <v>828.7</v>
      </c>
      <c r="BI52" s="24">
        <f>'Consolidado - Operacional'!BI52-'Alea - Operacional'!BI51</f>
        <v>712.4</v>
      </c>
      <c r="BJ52" s="24">
        <f>'Consolidado - Operacional'!BJ52-'Alea - Operacional'!BJ51</f>
        <v>691.4</v>
      </c>
      <c r="BK52" s="24">
        <f>'Consolidado - Operacional'!BK52-'Alea - Operacional'!BK51</f>
        <v>752.3</v>
      </c>
      <c r="BL52" s="97">
        <f>'Consolidado - Operacional'!BL52-'Alea - Operacional'!BL51</f>
        <v>618.4</v>
      </c>
      <c r="BM52" s="24">
        <f>'Consolidado - Operacional'!BM52-'Alea - Operacional'!BM51</f>
        <v>618.4</v>
      </c>
      <c r="BN52" s="24">
        <f>'Consolidado - Operacional'!BN52-'Alea - Operacional'!BN51</f>
        <v>714.8</v>
      </c>
      <c r="BO52" s="24">
        <f>'Consolidado - Operacional'!BO52-'Alea - Operacional'!BO51</f>
        <v>679.7</v>
      </c>
      <c r="BP52" s="24">
        <f>'Consolidado - Operacional'!BP52-'Alea - Operacional'!BP51</f>
        <v>773</v>
      </c>
      <c r="BQ52" s="97">
        <f>'Consolidado - Operacional'!BQ52-'Alea - Operacional'!BQ51</f>
        <v>826.7</v>
      </c>
      <c r="BR52" s="24">
        <f>'Consolidado - Operacional'!BR52-'Alea - Operacional'!BR51</f>
        <v>826.7</v>
      </c>
      <c r="BS52" s="24">
        <f>'Consolidado - Operacional'!BS52-'Alea - Operacional'!BS51</f>
        <v>764.6</v>
      </c>
      <c r="BT52" s="24">
        <f>'Consolidado - Operacional'!BT52-'Alea - Operacional'!BT51</f>
        <v>838.3</v>
      </c>
      <c r="BU52" s="24">
        <f>'Consolidado - Operacional'!BU52-'Alea - Operacional'!BU51</f>
        <v>915</v>
      </c>
      <c r="BV52" s="97">
        <f>'Consolidado - Operacional'!BV52-'Alea - Operacional'!BV51</f>
        <v>1171.5</v>
      </c>
      <c r="BW52" s="24">
        <f>'Consolidado - Operacional'!BW52-'Alea - Operacional'!BW51</f>
        <v>1171.5</v>
      </c>
      <c r="BX52" s="24">
        <f>'Consolidado - Operacional'!BX52-'Alea - Operacional'!BX51</f>
        <v>972.4</v>
      </c>
      <c r="BY52" s="24">
        <f>'Consolidado - Operacional'!BY52-'Alea - Operacional'!BY51</f>
        <v>1043.8</v>
      </c>
      <c r="BZ52" s="24">
        <f>'Consolidado - Operacional'!BZ52-'Alea - Operacional'!BZ51</f>
        <v>856.2</v>
      </c>
    </row>
    <row r="53" spans="1:78" s="37" customFormat="1" x14ac:dyDescent="0.2">
      <c r="A53" s="38" t="s">
        <v>64</v>
      </c>
      <c r="B53" s="24">
        <f>'Consolidado - Operacional'!B53-'Alea - Operacional'!B52</f>
        <v>17511</v>
      </c>
      <c r="C53" s="24">
        <f>'Consolidado - Operacional'!C53-'Alea - Operacional'!C52</f>
        <v>16199</v>
      </c>
      <c r="D53" s="97">
        <f>'Consolidado - Operacional'!D53-'Alea - Operacional'!D52</f>
        <v>16091</v>
      </c>
      <c r="E53" s="24">
        <f>'Consolidado - Operacional'!E53-'Alea - Operacional'!E52</f>
        <v>16091</v>
      </c>
      <c r="F53" s="24">
        <f>'Consolidado - Operacional'!F53-'Alea - Operacional'!F52</f>
        <v>13877</v>
      </c>
      <c r="G53" s="24">
        <f>'Consolidado - Operacional'!G53-'Alea - Operacional'!G52</f>
        <v>12564</v>
      </c>
      <c r="H53" s="24">
        <f>'Consolidado - Operacional'!H53-'Alea - Operacional'!H52</f>
        <v>12250</v>
      </c>
      <c r="I53" s="97">
        <f>'Consolidado - Operacional'!I53-'Alea - Operacional'!I52</f>
        <v>13068.35</v>
      </c>
      <c r="J53" s="24">
        <f>'Consolidado - Operacional'!J53-'Alea - Operacional'!J52</f>
        <v>13068.35</v>
      </c>
      <c r="K53" s="24">
        <f>'Consolidado - Operacional'!K53-'Alea - Operacional'!K52</f>
        <v>11099.35</v>
      </c>
      <c r="L53" s="24">
        <f>'Consolidado - Operacional'!L53-'Alea - Operacional'!L52</f>
        <v>8805</v>
      </c>
      <c r="M53" s="24">
        <f>'Consolidado - Operacional'!M53-'Alea - Operacional'!M52</f>
        <v>9219</v>
      </c>
      <c r="N53" s="97">
        <f>'Consolidado - Operacional'!N53-'Alea - Operacional'!N52</f>
        <v>10274</v>
      </c>
      <c r="O53" s="24">
        <f>'Consolidado - Operacional'!O53-'Alea - Operacional'!O52</f>
        <v>10274</v>
      </c>
      <c r="P53" s="24">
        <f>'Consolidado - Operacional'!P53-'Alea - Operacional'!P52</f>
        <v>9475</v>
      </c>
      <c r="Q53" s="24">
        <f>'Consolidado - Operacional'!Q53-'Alea - Operacional'!Q52</f>
        <v>10000</v>
      </c>
      <c r="R53" s="24">
        <f>'Consolidado - Operacional'!R53-'Alea - Operacional'!R52</f>
        <v>9330</v>
      </c>
      <c r="S53" s="97">
        <f>'Consolidado - Operacional'!S53-'Alea - Operacional'!S52</f>
        <v>9845</v>
      </c>
      <c r="T53" s="24">
        <f>'Consolidado - Operacional'!T53-'Alea - Operacional'!T52</f>
        <v>9845</v>
      </c>
      <c r="U53" s="24">
        <f>'Consolidado - Operacional'!U53-'Alea - Operacional'!U52</f>
        <v>9994</v>
      </c>
      <c r="V53" s="24">
        <f>'Consolidado - Operacional'!V53-'Alea - Operacional'!V52</f>
        <v>10745</v>
      </c>
      <c r="W53" s="24">
        <f>'Consolidado - Operacional'!W53-'Alea - Operacional'!W52</f>
        <v>9861</v>
      </c>
      <c r="X53" s="97">
        <f>'Consolidado - Operacional'!X53-'Alea - Operacional'!X52</f>
        <v>10661</v>
      </c>
      <c r="Y53" s="24">
        <f>'Consolidado - Operacional'!Y53-'Alea - Operacional'!Y52</f>
        <v>10661</v>
      </c>
      <c r="Z53" s="24">
        <f>'Consolidado - Operacional'!Z53-'Alea - Operacional'!Z52</f>
        <v>9860</v>
      </c>
      <c r="AA53" s="24">
        <f>'Consolidado - Operacional'!AA53-'Alea - Operacional'!AA52</f>
        <v>10572</v>
      </c>
      <c r="AB53" s="24">
        <f>'Consolidado - Operacional'!AB53-'Alea - Operacional'!AB52</f>
        <v>9991</v>
      </c>
      <c r="AC53" s="97">
        <f>'Consolidado - Operacional'!AC53-'Alea - Operacional'!AC52</f>
        <v>10878</v>
      </c>
      <c r="AD53" s="24">
        <f>'Consolidado - Operacional'!AD53-'Alea - Operacional'!AD52</f>
        <v>10878</v>
      </c>
      <c r="AE53" s="24">
        <f>'Consolidado - Operacional'!AE53-'Alea - Operacional'!AE52</f>
        <v>10416</v>
      </c>
      <c r="AF53" s="24">
        <f>'Consolidado - Operacional'!AF53-'Alea - Operacional'!AF52</f>
        <v>9289</v>
      </c>
      <c r="AG53" s="24">
        <f>'Consolidado - Operacional'!AG53-'Alea - Operacional'!AG52</f>
        <v>8903</v>
      </c>
      <c r="AH53" s="97">
        <f>'Consolidado - Operacional'!AH53-'Alea - Operacional'!AH52</f>
        <v>10963</v>
      </c>
      <c r="AI53" s="24">
        <f>'Consolidado - Operacional'!AI53-'Alea - Operacional'!AI52</f>
        <v>10963</v>
      </c>
      <c r="AJ53" s="24">
        <f>'Consolidado - Operacional'!AJ53-'Alea - Operacional'!AJ52</f>
        <v>9391</v>
      </c>
      <c r="AK53" s="24">
        <f>'Consolidado - Operacional'!AK53-'Alea - Operacional'!AK52</f>
        <v>7998</v>
      </c>
      <c r="AL53" s="24">
        <f>'Consolidado - Operacional'!AL53-'Alea - Operacional'!AL52</f>
        <v>7503</v>
      </c>
      <c r="AM53" s="97">
        <f>'Consolidado - Operacional'!AM53-'Alea - Operacional'!AM52</f>
        <v>8000</v>
      </c>
      <c r="AN53" s="24">
        <f>'Consolidado - Operacional'!AN53-'Alea - Operacional'!AN52</f>
        <v>8000</v>
      </c>
      <c r="AO53" s="24">
        <f>'Consolidado - Operacional'!AO53-'Alea - Operacional'!AO52</f>
        <v>7771</v>
      </c>
      <c r="AP53" s="24">
        <f>'Consolidado - Operacional'!AP53-'Alea - Operacional'!AP52</f>
        <v>7247</v>
      </c>
      <c r="AQ53" s="24">
        <f>'Consolidado - Operacional'!AQ53-'Alea - Operacional'!AQ52</f>
        <v>7027</v>
      </c>
      <c r="AR53" s="97">
        <f>'Consolidado - Operacional'!AR53-'Alea - Operacional'!AR52</f>
        <v>8032</v>
      </c>
      <c r="AS53" s="24">
        <f>'Consolidado - Operacional'!AS53-'Alea - Operacional'!AS52</f>
        <v>8032</v>
      </c>
      <c r="AT53" s="24">
        <f>'Consolidado - Operacional'!AT53-'Alea - Operacional'!AT52</f>
        <v>7851</v>
      </c>
      <c r="AU53" s="24">
        <f>'Consolidado - Operacional'!AU53-'Alea - Operacional'!AU52</f>
        <v>7172</v>
      </c>
      <c r="AV53" s="24">
        <f>'Consolidado - Operacional'!AV53-'Alea - Operacional'!AV52</f>
        <v>6871</v>
      </c>
      <c r="AW53" s="97">
        <f>'Consolidado - Operacional'!AW53-'Alea - Operacional'!AW52</f>
        <v>7292</v>
      </c>
      <c r="AX53" s="24">
        <f>'Consolidado - Operacional'!AX53-'Alea - Operacional'!AX52</f>
        <v>7292</v>
      </c>
      <c r="AY53" s="24">
        <f>'Consolidado - Operacional'!AY53-'Alea - Operacional'!AY52</f>
        <v>7025</v>
      </c>
      <c r="AZ53" s="24">
        <f>'Consolidado - Operacional'!AZ53-'Alea - Operacional'!AZ52</f>
        <v>6230</v>
      </c>
      <c r="BA53" s="24">
        <f>'Consolidado - Operacional'!BA53-'Alea - Operacional'!BA52</f>
        <v>5825</v>
      </c>
      <c r="BB53" s="97">
        <f>'Consolidado - Operacional'!BB53-'Alea - Operacional'!BB52</f>
        <v>6008</v>
      </c>
      <c r="BC53" s="24">
        <f>'Consolidado - Operacional'!BC53-'Alea - Operacional'!BC52</f>
        <v>6008</v>
      </c>
      <c r="BD53" s="24">
        <f>'Consolidado - Operacional'!BD53-'Alea - Operacional'!BD52</f>
        <v>5531</v>
      </c>
      <c r="BE53" s="24">
        <f>'Consolidado - Operacional'!BE53-'Alea - Operacional'!BE52</f>
        <v>5007</v>
      </c>
      <c r="BF53" s="24">
        <f>'Consolidado - Operacional'!BF53-'Alea - Operacional'!BF52</f>
        <v>5291</v>
      </c>
      <c r="BG53" s="97">
        <f>'Consolidado - Operacional'!BG53-'Alea - Operacional'!BG52</f>
        <v>0</v>
      </c>
      <c r="BH53" s="24">
        <f>'Consolidado - Operacional'!BH53-'Alea - Operacional'!BH52</f>
        <v>0</v>
      </c>
      <c r="BI53" s="24">
        <f>'Consolidado - Operacional'!BI53-'Alea - Operacional'!BI52</f>
        <v>0</v>
      </c>
      <c r="BJ53" s="24">
        <f>'Consolidado - Operacional'!BJ53-'Alea - Operacional'!BJ52</f>
        <v>0</v>
      </c>
      <c r="BK53" s="24">
        <f>'Consolidado - Operacional'!BK53-'Alea - Operacional'!BK52</f>
        <v>0</v>
      </c>
      <c r="BL53" s="97">
        <f>'Consolidado - Operacional'!BL53-'Alea - Operacional'!BL52</f>
        <v>0</v>
      </c>
      <c r="BM53" s="24">
        <f>'Consolidado - Operacional'!BM53-'Alea - Operacional'!BM52</f>
        <v>0</v>
      </c>
      <c r="BN53" s="24">
        <f>'Consolidado - Operacional'!BN53-'Alea - Operacional'!BN52</f>
        <v>0</v>
      </c>
      <c r="BO53" s="24">
        <f>'Consolidado - Operacional'!BO53-'Alea - Operacional'!BO52</f>
        <v>0</v>
      </c>
      <c r="BP53" s="24">
        <f>'Consolidado - Operacional'!BP53-'Alea - Operacional'!BP52</f>
        <v>0</v>
      </c>
      <c r="BQ53" s="97">
        <f>'Consolidado - Operacional'!BQ53-'Alea - Operacional'!BQ52</f>
        <v>0</v>
      </c>
      <c r="BR53" s="24">
        <f>'Consolidado - Operacional'!BR53-'Alea - Operacional'!BR52</f>
        <v>0</v>
      </c>
      <c r="BS53" s="24">
        <f>'Consolidado - Operacional'!BS53-'Alea - Operacional'!BS52</f>
        <v>0</v>
      </c>
      <c r="BT53" s="24">
        <f>'Consolidado - Operacional'!BT53-'Alea - Operacional'!BT52</f>
        <v>0</v>
      </c>
      <c r="BU53" s="24">
        <f>'Consolidado - Operacional'!BU53-'Alea - Operacional'!BU52</f>
        <v>0</v>
      </c>
      <c r="BV53" s="97">
        <f>'Consolidado - Operacional'!BV53-'Alea - Operacional'!BV52</f>
        <v>0</v>
      </c>
      <c r="BW53" s="24">
        <f>'Consolidado - Operacional'!BW53-'Alea - Operacional'!BW52</f>
        <v>0</v>
      </c>
      <c r="BX53" s="24">
        <f>'Consolidado - Operacional'!BX53-'Alea - Operacional'!BX52</f>
        <v>0</v>
      </c>
      <c r="BY53" s="24">
        <f>'Consolidado - Operacional'!BY53-'Alea - Operacional'!BY52</f>
        <v>0</v>
      </c>
      <c r="BZ53" s="24">
        <f>'Consolidado - Operacional'!BZ53-'Alea - Operacional'!BZ52</f>
        <v>0</v>
      </c>
    </row>
    <row r="54" spans="1:78" s="37" customFormat="1" x14ac:dyDescent="0.2">
      <c r="A54" s="42" t="s">
        <v>91</v>
      </c>
      <c r="B54" s="24">
        <v>240.22504361029078</v>
      </c>
      <c r="C54" s="24">
        <v>239.70464032757857</v>
      </c>
      <c r="D54" s="97">
        <v>234.79030396911318</v>
      </c>
      <c r="E54" s="24">
        <v>234.79030396911318</v>
      </c>
      <c r="F54" s="24">
        <v>227.71622126495464</v>
      </c>
      <c r="G54" s="24">
        <v>218.42275449888575</v>
      </c>
      <c r="H54" s="24">
        <v>217.88797770399995</v>
      </c>
      <c r="I54" s="97">
        <v>215.71733221516112</v>
      </c>
      <c r="J54" s="24">
        <v>215.71733221516112</v>
      </c>
      <c r="K54" s="24">
        <v>217.60584471829429</v>
      </c>
      <c r="L54" s="24">
        <v>212.60426391631219</v>
      </c>
      <c r="M54" s="24">
        <v>211.29254799869835</v>
      </c>
      <c r="N54" s="97">
        <v>208.40968350243338</v>
      </c>
      <c r="O54" s="24">
        <v>208.40968350243338</v>
      </c>
      <c r="P54" s="24">
        <v>208.58756112232186</v>
      </c>
      <c r="Q54" s="24">
        <v>206.12460069039994</v>
      </c>
      <c r="R54" s="24">
        <v>195.20025138681666</v>
      </c>
      <c r="S54" s="97">
        <v>194.83233394809545</v>
      </c>
      <c r="T54" s="24">
        <v>194.83233394809545</v>
      </c>
      <c r="U54" s="24">
        <v>191.96413743536121</v>
      </c>
      <c r="V54" s="24">
        <v>176.11008810134945</v>
      </c>
      <c r="W54" s="24">
        <v>166.09564226538896</v>
      </c>
      <c r="X54" s="97">
        <v>156.26509576202986</v>
      </c>
      <c r="Y54" s="24">
        <v>156.26509576202986</v>
      </c>
      <c r="Z54" s="24">
        <v>158.38546919462487</v>
      </c>
      <c r="AA54" s="24">
        <v>155.55333444428675</v>
      </c>
      <c r="AB54" s="24">
        <v>152.85617713692309</v>
      </c>
      <c r="AC54" s="97">
        <v>151.61216944396955</v>
      </c>
      <c r="AD54" s="24">
        <v>151.61216944396955</v>
      </c>
      <c r="AE54" s="24">
        <v>149.65485791249046</v>
      </c>
      <c r="AF54" s="24">
        <v>142.11447674738946</v>
      </c>
      <c r="AG54" s="24">
        <v>144.63599096450631</v>
      </c>
      <c r="AH54" s="97">
        <v>144.26781282372517</v>
      </c>
      <c r="AI54" s="24">
        <v>144.26781282372517</v>
      </c>
      <c r="AJ54" s="24">
        <v>147.06220441709112</v>
      </c>
      <c r="AK54" s="24">
        <v>147.96219251381601</v>
      </c>
      <c r="AL54" s="24">
        <v>143.27467229448217</v>
      </c>
      <c r="AM54" s="97">
        <v>143.05682933049997</v>
      </c>
      <c r="AN54" s="24">
        <v>143.05682933049997</v>
      </c>
      <c r="AO54" s="24">
        <v>136.91873938772349</v>
      </c>
      <c r="AP54" s="24">
        <v>132.87701848254449</v>
      </c>
      <c r="AQ54" s="24">
        <v>146.74489847865388</v>
      </c>
      <c r="AR54" s="97">
        <v>146.89063434673807</v>
      </c>
      <c r="AS54" s="24">
        <v>146.89063434673807</v>
      </c>
      <c r="AT54" s="24">
        <v>149.34643679149158</v>
      </c>
      <c r="AU54" s="24">
        <v>152.03977415839378</v>
      </c>
      <c r="AV54" s="24">
        <v>153.3524035133168</v>
      </c>
      <c r="AW54" s="97">
        <v>148.84222022545256</v>
      </c>
      <c r="AX54" s="24">
        <v>148.84222022545256</v>
      </c>
      <c r="AY54" s="24">
        <v>146.40154477487562</v>
      </c>
      <c r="AZ54" s="24">
        <v>145.47718136556989</v>
      </c>
      <c r="BA54" s="24">
        <v>145.765261551588</v>
      </c>
      <c r="BB54" s="97">
        <v>149.76921242584891</v>
      </c>
      <c r="BC54" s="24">
        <v>149.76921242584891</v>
      </c>
      <c r="BD54" s="24">
        <v>148.38994258922443</v>
      </c>
      <c r="BE54" s="24">
        <v>147.46512542360691</v>
      </c>
      <c r="BF54" s="24">
        <v>151.8607206569647</v>
      </c>
      <c r="BG54" s="97">
        <v>0</v>
      </c>
      <c r="BH54" s="24">
        <v>0</v>
      </c>
      <c r="BI54" s="24">
        <v>0</v>
      </c>
      <c r="BJ54" s="24">
        <v>0</v>
      </c>
      <c r="BK54" s="24">
        <v>0</v>
      </c>
      <c r="BL54" s="97">
        <v>0</v>
      </c>
      <c r="BM54" s="24">
        <v>0</v>
      </c>
      <c r="BN54" s="24">
        <v>0</v>
      </c>
      <c r="BO54" s="24">
        <v>0</v>
      </c>
      <c r="BP54" s="24">
        <v>0</v>
      </c>
      <c r="BQ54" s="97">
        <v>0</v>
      </c>
      <c r="BR54" s="24">
        <v>0</v>
      </c>
      <c r="BS54" s="24">
        <v>0</v>
      </c>
      <c r="BT54" s="24">
        <v>0</v>
      </c>
      <c r="BU54" s="24">
        <v>0</v>
      </c>
      <c r="BV54" s="97">
        <v>0</v>
      </c>
      <c r="BW54" s="24">
        <v>0</v>
      </c>
      <c r="BX54" s="24">
        <v>0</v>
      </c>
      <c r="BY54" s="24">
        <v>0</v>
      </c>
      <c r="BZ54" s="24">
        <v>0</v>
      </c>
    </row>
    <row r="56" spans="1:78" x14ac:dyDescent="0.2">
      <c r="A56" s="13" t="s">
        <v>92</v>
      </c>
    </row>
    <row r="57" spans="1:78" x14ac:dyDescent="0.2">
      <c r="A57" s="29" t="s">
        <v>93</v>
      </c>
      <c r="B57" s="16" t="s">
        <v>277</v>
      </c>
      <c r="C57" s="16" t="s">
        <v>276</v>
      </c>
      <c r="D57" s="16">
        <v>2025</v>
      </c>
      <c r="E57" s="16" t="s">
        <v>274</v>
      </c>
      <c r="F57" s="16" t="s">
        <v>265</v>
      </c>
      <c r="G57" s="16" t="str">
        <f t="shared" ref="G57:BR57" si="25">G7</f>
        <v>2T25</v>
      </c>
      <c r="H57" s="16" t="str">
        <f t="shared" si="25"/>
        <v>1T25</v>
      </c>
      <c r="I57" s="16">
        <f t="shared" si="25"/>
        <v>2024</v>
      </c>
      <c r="J57" s="16" t="str">
        <f t="shared" si="25"/>
        <v>4T24</v>
      </c>
      <c r="K57" s="125" t="str">
        <f t="shared" si="25"/>
        <v>3T24</v>
      </c>
      <c r="L57" s="125" t="str">
        <f t="shared" si="25"/>
        <v>2T24</v>
      </c>
      <c r="M57" s="16" t="str">
        <f t="shared" si="25"/>
        <v>1T24</v>
      </c>
      <c r="N57" s="16">
        <f t="shared" si="25"/>
        <v>2023</v>
      </c>
      <c r="O57" s="16" t="str">
        <f t="shared" si="25"/>
        <v>4T23</v>
      </c>
      <c r="P57" s="16" t="str">
        <f t="shared" si="25"/>
        <v>3T23</v>
      </c>
      <c r="Q57" s="16" t="str">
        <f t="shared" si="25"/>
        <v>2T23</v>
      </c>
      <c r="R57" s="16" t="str">
        <f t="shared" si="25"/>
        <v>1T23</v>
      </c>
      <c r="S57" s="16">
        <f t="shared" si="25"/>
        <v>2022</v>
      </c>
      <c r="T57" s="16" t="str">
        <f t="shared" si="25"/>
        <v>4T22</v>
      </c>
      <c r="U57" s="16" t="str">
        <f t="shared" si="25"/>
        <v>3T22</v>
      </c>
      <c r="V57" s="16" t="str">
        <f t="shared" si="25"/>
        <v>2T22</v>
      </c>
      <c r="W57" s="16" t="str">
        <f t="shared" si="25"/>
        <v>1T22</v>
      </c>
      <c r="X57" s="16">
        <f t="shared" si="25"/>
        <v>2021</v>
      </c>
      <c r="Y57" s="16" t="str">
        <f t="shared" si="25"/>
        <v>4T21</v>
      </c>
      <c r="Z57" s="16" t="str">
        <f t="shared" si="25"/>
        <v>3T21</v>
      </c>
      <c r="AA57" s="16" t="str">
        <f t="shared" si="25"/>
        <v>2T21</v>
      </c>
      <c r="AB57" s="16" t="str">
        <f t="shared" si="25"/>
        <v>1T21</v>
      </c>
      <c r="AC57" s="16">
        <f t="shared" si="25"/>
        <v>2020</v>
      </c>
      <c r="AD57" s="16" t="str">
        <f t="shared" si="25"/>
        <v>4T20</v>
      </c>
      <c r="AE57" s="16" t="str">
        <f t="shared" si="25"/>
        <v>3T20</v>
      </c>
      <c r="AF57" s="16" t="str">
        <f t="shared" si="25"/>
        <v>2T20</v>
      </c>
      <c r="AG57" s="16" t="str">
        <f t="shared" si="25"/>
        <v>1T20</v>
      </c>
      <c r="AH57" s="16">
        <f t="shared" si="25"/>
        <v>2019</v>
      </c>
      <c r="AI57" s="16" t="str">
        <f t="shared" si="25"/>
        <v>4T19</v>
      </c>
      <c r="AJ57" s="16" t="str">
        <f t="shared" si="25"/>
        <v>3T19</v>
      </c>
      <c r="AK57" s="16" t="str">
        <f t="shared" si="25"/>
        <v>2T19</v>
      </c>
      <c r="AL57" s="16" t="str">
        <f t="shared" si="25"/>
        <v>1T19</v>
      </c>
      <c r="AM57" s="16">
        <f t="shared" si="25"/>
        <v>2018</v>
      </c>
      <c r="AN57" s="16" t="str">
        <f t="shared" si="25"/>
        <v>4T18</v>
      </c>
      <c r="AO57" s="16" t="str">
        <f t="shared" si="25"/>
        <v>3T18</v>
      </c>
      <c r="AP57" s="16" t="str">
        <f t="shared" si="25"/>
        <v>2T18</v>
      </c>
      <c r="AQ57" s="16" t="str">
        <f t="shared" si="25"/>
        <v>1T18</v>
      </c>
      <c r="AR57" s="16">
        <f t="shared" si="25"/>
        <v>2017</v>
      </c>
      <c r="AS57" s="16" t="str">
        <f t="shared" si="25"/>
        <v>4T17</v>
      </c>
      <c r="AT57" s="16" t="str">
        <f t="shared" si="25"/>
        <v>3T17</v>
      </c>
      <c r="AU57" s="16" t="str">
        <f t="shared" si="25"/>
        <v>2T17</v>
      </c>
      <c r="AV57" s="16" t="str">
        <f t="shared" si="25"/>
        <v>1T17</v>
      </c>
      <c r="AW57" s="16">
        <f t="shared" si="25"/>
        <v>2016</v>
      </c>
      <c r="AX57" s="16" t="str">
        <f t="shared" si="25"/>
        <v>4T16</v>
      </c>
      <c r="AY57" s="16" t="str">
        <f t="shared" si="25"/>
        <v>3T16</v>
      </c>
      <c r="AZ57" s="16" t="str">
        <f t="shared" si="25"/>
        <v>2T16</v>
      </c>
      <c r="BA57" s="16" t="str">
        <f t="shared" si="25"/>
        <v>1T16</v>
      </c>
      <c r="BB57" s="16">
        <f t="shared" si="25"/>
        <v>2015</v>
      </c>
      <c r="BC57" s="16" t="str">
        <f t="shared" si="25"/>
        <v>4T15</v>
      </c>
      <c r="BD57" s="16" t="str">
        <f t="shared" si="25"/>
        <v>3T15</v>
      </c>
      <c r="BE57" s="16" t="str">
        <f t="shared" si="25"/>
        <v>2T15</v>
      </c>
      <c r="BF57" s="16" t="str">
        <f t="shared" si="25"/>
        <v>1T15</v>
      </c>
      <c r="BG57" s="16">
        <f t="shared" si="25"/>
        <v>2014</v>
      </c>
      <c r="BH57" s="16" t="str">
        <f t="shared" si="25"/>
        <v>4T14</v>
      </c>
      <c r="BI57" s="16" t="str">
        <f t="shared" si="25"/>
        <v>3T14</v>
      </c>
      <c r="BJ57" s="16" t="str">
        <f t="shared" si="25"/>
        <v>2T14</v>
      </c>
      <c r="BK57" s="16" t="str">
        <f t="shared" si="25"/>
        <v>1T14</v>
      </c>
      <c r="BL57" s="16">
        <f t="shared" si="25"/>
        <v>2013</v>
      </c>
      <c r="BM57" s="16" t="str">
        <f t="shared" si="25"/>
        <v>4T13</v>
      </c>
      <c r="BN57" s="16" t="str">
        <f t="shared" si="25"/>
        <v>3T13</v>
      </c>
      <c r="BO57" s="16" t="str">
        <f t="shared" si="25"/>
        <v>2T13</v>
      </c>
      <c r="BP57" s="16" t="str">
        <f t="shared" si="25"/>
        <v>1T13</v>
      </c>
      <c r="BQ57" s="16">
        <f t="shared" si="25"/>
        <v>2012</v>
      </c>
      <c r="BR57" s="16" t="str">
        <f t="shared" si="25"/>
        <v>4T12</v>
      </c>
      <c r="BS57" s="16" t="str">
        <f t="shared" ref="BS57:BZ57" si="26">BS7</f>
        <v>3T12</v>
      </c>
      <c r="BT57" s="16" t="str">
        <f t="shared" si="26"/>
        <v>2T12</v>
      </c>
      <c r="BU57" s="16" t="str">
        <f t="shared" si="26"/>
        <v>1T12</v>
      </c>
      <c r="BV57" s="16">
        <f t="shared" si="26"/>
        <v>2011</v>
      </c>
      <c r="BW57" s="16" t="str">
        <f t="shared" si="26"/>
        <v>4T11</v>
      </c>
      <c r="BX57" s="16" t="str">
        <f t="shared" si="26"/>
        <v>3T11</v>
      </c>
      <c r="BY57" s="16" t="str">
        <f t="shared" si="26"/>
        <v>2T11</v>
      </c>
      <c r="BZ57" s="16" t="str">
        <f t="shared" si="26"/>
        <v>1T11</v>
      </c>
    </row>
    <row r="58" spans="1:78" s="37" customFormat="1" x14ac:dyDescent="0.2">
      <c r="A58" s="38" t="s">
        <v>62</v>
      </c>
      <c r="B58" s="93">
        <f>'Consolidado - Operacional'!B58-'Alea - Operacional'!B57</f>
        <v>739</v>
      </c>
      <c r="C58" s="93">
        <f>'Consolidado - Operacional'!C58-'Alea - Operacional'!C57</f>
        <v>603</v>
      </c>
      <c r="D58" s="99">
        <f>'Consolidado - Operacional'!D58-'Alea - Operacional'!D57</f>
        <v>590</v>
      </c>
      <c r="E58" s="93">
        <f>'Consolidado - Operacional'!E58-'Alea - Operacional'!E57</f>
        <v>590</v>
      </c>
      <c r="F58" s="93">
        <f>'Consolidado - Operacional'!F58-'Alea - Operacional'!F57</f>
        <v>521</v>
      </c>
      <c r="G58" s="93">
        <f>'Consolidado - Operacional'!G58-'Alea - Operacional'!G57</f>
        <v>526</v>
      </c>
      <c r="H58" s="93">
        <f>'Consolidado - Operacional'!H58-'Alea - Operacional'!H57</f>
        <v>445</v>
      </c>
      <c r="I58" s="99">
        <f>'Consolidado - Operacional'!I58-'Alea - Operacional'!I57</f>
        <v>433</v>
      </c>
      <c r="J58" s="93">
        <f>'Consolidado - Operacional'!J58-'Alea - Operacional'!J57</f>
        <v>433</v>
      </c>
      <c r="K58" s="93">
        <f>'Consolidado - Operacional'!K58-'Alea - Operacional'!K57</f>
        <v>475</v>
      </c>
      <c r="L58" s="93">
        <f>'Consolidado - Operacional'!L58-'Alea - Operacional'!L57</f>
        <v>407</v>
      </c>
      <c r="M58" s="93">
        <f>'Consolidado - Operacional'!M58-'Alea - Operacional'!M57</f>
        <v>377</v>
      </c>
      <c r="N58" s="99">
        <f>'Consolidado - Operacional'!N58-'Alea - Operacional'!N57</f>
        <v>398</v>
      </c>
      <c r="O58" s="93">
        <f>'Consolidado - Operacional'!O58-'Alea - Operacional'!O57</f>
        <v>398</v>
      </c>
      <c r="P58" s="93">
        <f>'Consolidado - Operacional'!P58-'Alea - Operacional'!P57</f>
        <v>360</v>
      </c>
      <c r="Q58" s="93">
        <f>'Consolidado - Operacional'!Q58-'Alea - Operacional'!Q57</f>
        <v>359</v>
      </c>
      <c r="R58" s="93">
        <f>'Consolidado - Operacional'!R58-'Alea - Operacional'!R57</f>
        <v>359</v>
      </c>
      <c r="S58" s="99">
        <f>'Consolidado - Operacional'!S58-'Alea - Operacional'!S57</f>
        <v>366</v>
      </c>
      <c r="T58" s="93">
        <f>'Consolidado - Operacional'!T58-'Alea - Operacional'!T57</f>
        <v>366</v>
      </c>
      <c r="U58" s="93">
        <f>'Consolidado - Operacional'!U58-'Alea - Operacional'!U57</f>
        <v>326</v>
      </c>
      <c r="V58" s="93">
        <f>'Consolidado - Operacional'!V58-'Alea - Operacional'!V57</f>
        <v>306</v>
      </c>
      <c r="W58" s="93">
        <f>'Consolidado - Operacional'!W58-'Alea - Operacional'!W57</f>
        <v>312</v>
      </c>
      <c r="X58" s="99">
        <f>'Consolidado - Operacional'!X58-'Alea - Operacional'!X57</f>
        <v>309</v>
      </c>
      <c r="Y58" s="93">
        <f>'Consolidado - Operacional'!Y58-'Alea - Operacional'!Y57</f>
        <v>309</v>
      </c>
      <c r="Z58" s="93">
        <f>'Consolidado - Operacional'!Z58-'Alea - Operacional'!Z57</f>
        <v>313</v>
      </c>
      <c r="AA58" s="93">
        <f>'Consolidado - Operacional'!AA58-'Alea - Operacional'!AA57</f>
        <v>312</v>
      </c>
      <c r="AB58" s="93">
        <f>'Consolidado - Operacional'!AB58-'Alea - Operacional'!AB57</f>
        <v>294</v>
      </c>
      <c r="AC58" s="99">
        <f>'Consolidado - Operacional'!AC58-'Alea - Operacional'!AC57</f>
        <v>291</v>
      </c>
      <c r="AD58" s="93">
        <f>'Consolidado - Operacional'!AD58-'Alea - Operacional'!AD57</f>
        <v>291</v>
      </c>
      <c r="AE58" s="93">
        <f>'Consolidado - Operacional'!AE58-'Alea - Operacional'!AE57</f>
        <v>291</v>
      </c>
      <c r="AF58" s="93">
        <f>'Consolidado - Operacional'!AF58-'Alea - Operacional'!AF57</f>
        <v>285</v>
      </c>
      <c r="AG58" s="93">
        <f>'Consolidado - Operacional'!AG58-'Alea - Operacional'!AG57</f>
        <v>291</v>
      </c>
      <c r="AH58" s="99">
        <f>'Consolidado - Operacional'!AH58-'Alea - Operacional'!AH57</f>
        <v>292</v>
      </c>
      <c r="AI58" s="93">
        <f>'Consolidado - Operacional'!AI58-'Alea - Operacional'!AI57</f>
        <v>292</v>
      </c>
      <c r="AJ58" s="93">
        <f>'Consolidado - Operacional'!AJ58-'Alea - Operacional'!AJ57</f>
        <v>278</v>
      </c>
      <c r="AK58" s="93">
        <f>'Consolidado - Operacional'!AK58-'Alea - Operacional'!AK57</f>
        <v>270</v>
      </c>
      <c r="AL58" s="93">
        <f>'Consolidado - Operacional'!AL58-'Alea - Operacional'!AL57</f>
        <v>268</v>
      </c>
      <c r="AM58" s="99">
        <f>'Consolidado - Operacional'!AM58-'Alea - Operacional'!AM57</f>
        <v>253</v>
      </c>
      <c r="AN58" s="93">
        <f>'Consolidado - Operacional'!AN58-'Alea - Operacional'!AN57</f>
        <v>253</v>
      </c>
      <c r="AO58" s="93">
        <f>'Consolidado - Operacional'!AO58-'Alea - Operacional'!AO57</f>
        <v>229</v>
      </c>
      <c r="AP58" s="93">
        <f>'Consolidado - Operacional'!AP58-'Alea - Operacional'!AP57</f>
        <v>214</v>
      </c>
      <c r="AQ58" s="93">
        <f>'Consolidado - Operacional'!AQ58-'Alea - Operacional'!AQ57</f>
        <v>208</v>
      </c>
      <c r="AR58" s="99">
        <f>'Consolidado - Operacional'!AR58-'Alea - Operacional'!AR57</f>
        <v>206</v>
      </c>
      <c r="AS58" s="93">
        <f>'Consolidado - Operacional'!AS58-'Alea - Operacional'!AS57</f>
        <v>206</v>
      </c>
      <c r="AT58" s="93">
        <f>'Consolidado - Operacional'!AT58-'Alea - Operacional'!AT57</f>
        <v>193</v>
      </c>
      <c r="AU58" s="93">
        <f>'Consolidado - Operacional'!AU58-'Alea - Operacional'!AU57</f>
        <v>163</v>
      </c>
      <c r="AV58" s="93">
        <f>'Consolidado - Operacional'!AV58-'Alea - Operacional'!AV57</f>
        <v>139</v>
      </c>
      <c r="AW58" s="99">
        <f>'Consolidado - Operacional'!AW58-'Alea - Operacional'!AW57</f>
        <v>138</v>
      </c>
      <c r="AX58" s="93">
        <f>'Consolidado - Operacional'!AX58-'Alea - Operacional'!AX57</f>
        <v>138</v>
      </c>
      <c r="AY58" s="93">
        <f>'Consolidado - Operacional'!AY58-'Alea - Operacional'!AY57</f>
        <v>127</v>
      </c>
      <c r="AZ58" s="93">
        <f>'Consolidado - Operacional'!AZ58-'Alea - Operacional'!AZ57</f>
        <v>130</v>
      </c>
      <c r="BA58" s="93">
        <f>'Consolidado - Operacional'!BA58-'Alea - Operacional'!BA57</f>
        <v>131</v>
      </c>
      <c r="BB58" s="99">
        <f>'Consolidado - Operacional'!BB58-'Alea - Operacional'!BB57</f>
        <v>133</v>
      </c>
      <c r="BC58" s="93">
        <f>'Consolidado - Operacional'!BC58-'Alea - Operacional'!BC57</f>
        <v>133</v>
      </c>
      <c r="BD58" s="93">
        <f>'Consolidado - Operacional'!BD58-'Alea - Operacional'!BD57</f>
        <v>112</v>
      </c>
      <c r="BE58" s="93">
        <f>'Consolidado - Operacional'!BE58-'Alea - Operacional'!BE57</f>
        <v>110</v>
      </c>
      <c r="BF58" s="93">
        <f>'Consolidado - Operacional'!BF58-'Alea - Operacional'!BF57</f>
        <v>112</v>
      </c>
      <c r="BG58" s="99">
        <f>'Consolidado - Operacional'!BG58-'Alea - Operacional'!BG57</f>
        <v>41</v>
      </c>
      <c r="BH58" s="93">
        <f>'Consolidado - Operacional'!BH58-'Alea - Operacional'!BH57</f>
        <v>41</v>
      </c>
      <c r="BI58" s="93">
        <f>'Consolidado - Operacional'!BI58-'Alea - Operacional'!BI57</f>
        <v>38</v>
      </c>
      <c r="BJ58" s="93">
        <f>'Consolidado - Operacional'!BJ58-'Alea - Operacional'!BJ57</f>
        <v>32</v>
      </c>
      <c r="BK58" s="93">
        <f>'Consolidado - Operacional'!BK58-'Alea - Operacional'!BK57</f>
        <v>24</v>
      </c>
      <c r="BL58" s="99">
        <f>'Consolidado - Operacional'!BL58-'Alea - Operacional'!BL57</f>
        <v>27</v>
      </c>
      <c r="BM58" s="93">
        <f>'Consolidado - Operacional'!BM58-'Alea - Operacional'!BM57</f>
        <v>27</v>
      </c>
      <c r="BN58" s="93">
        <f>'Consolidado - Operacional'!BN58-'Alea - Operacional'!BN57</f>
        <v>24</v>
      </c>
      <c r="BO58" s="93">
        <f>'Consolidado - Operacional'!BO58-'Alea - Operacional'!BO57</f>
        <v>23</v>
      </c>
      <c r="BP58" s="93">
        <f>'Consolidado - Operacional'!BP58-'Alea - Operacional'!BP57</f>
        <v>24</v>
      </c>
      <c r="BQ58" s="99">
        <f>'Consolidado - Operacional'!BQ58-'Alea - Operacional'!BQ57</f>
        <v>25</v>
      </c>
      <c r="BR58" s="93">
        <f>'Consolidado - Operacional'!BR58-'Alea - Operacional'!BR57</f>
        <v>25</v>
      </c>
      <c r="BS58" s="93">
        <f>'Consolidado - Operacional'!BS58-'Alea - Operacional'!BS57</f>
        <v>28</v>
      </c>
      <c r="BT58" s="93">
        <f>'Consolidado - Operacional'!BT58-'Alea - Operacional'!BT57</f>
        <v>28</v>
      </c>
      <c r="BU58" s="93">
        <f>'Consolidado - Operacional'!BU58-'Alea - Operacional'!BU57</f>
        <v>62</v>
      </c>
      <c r="BV58" s="99">
        <f>'Consolidado - Operacional'!BV58-'Alea - Operacional'!BV57</f>
        <v>85</v>
      </c>
      <c r="BW58" s="93">
        <f>'Consolidado - Operacional'!BW58-'Alea - Operacional'!BW57</f>
        <v>85</v>
      </c>
      <c r="BX58" s="93">
        <f>'Consolidado - Operacional'!BX58-'Alea - Operacional'!BX57</f>
        <v>89</v>
      </c>
      <c r="BY58" s="93">
        <f>'Consolidado - Operacional'!BY58-'Alea - Operacional'!BY57</f>
        <v>80</v>
      </c>
      <c r="BZ58" s="93">
        <f>'Consolidado - Operacional'!BZ58-'Alea - Operacional'!BZ57</f>
        <v>83</v>
      </c>
    </row>
    <row r="59" spans="1:78" x14ac:dyDescent="0.2">
      <c r="A59" s="19" t="s">
        <v>90</v>
      </c>
      <c r="B59" s="24">
        <f>'Consolidado - Operacional'!B59-'Alea - Operacional'!B58</f>
        <v>27667.925681139699</v>
      </c>
      <c r="C59" s="24">
        <f>'Consolidado - Operacional'!C59-'Alea - Operacional'!C58</f>
        <v>23001.774328469</v>
      </c>
      <c r="D59" s="97">
        <f>'Consolidado - Operacional'!D59-'Alea - Operacional'!D58</f>
        <v>22509.3252608283</v>
      </c>
      <c r="E59" s="24">
        <f>'Consolidado - Operacional'!E59-'Alea - Operacional'!E58</f>
        <v>22509.3252608283</v>
      </c>
      <c r="F59" s="24">
        <f>'Consolidado - Operacional'!F59-'Alea - Operacional'!F58</f>
        <v>20711.191404056397</v>
      </c>
      <c r="G59" s="24">
        <f>'Consolidado - Operacional'!G59-'Alea - Operacional'!G58</f>
        <v>20482.049106505703</v>
      </c>
      <c r="H59" s="24">
        <f>'Consolidado - Operacional'!H59-'Alea - Operacional'!H58</f>
        <v>18276.900584119099</v>
      </c>
      <c r="I59" s="97">
        <f>'Consolidado - Operacional'!I59-'Alea - Operacional'!I58</f>
        <v>17972.0159421223</v>
      </c>
      <c r="J59" s="24">
        <f>'Consolidado - Operacional'!J59-'Alea - Operacional'!J58</f>
        <v>17972.0159421223</v>
      </c>
      <c r="K59" s="24">
        <f>'Consolidado - Operacional'!K59-'Alea - Operacional'!K58</f>
        <v>16110.190581619499</v>
      </c>
      <c r="L59" s="24">
        <f>'Consolidado - Operacional'!L59-'Alea - Operacional'!L58</f>
        <v>17150.359958344699</v>
      </c>
      <c r="M59" s="24">
        <f>'Consolidado - Operacional'!M59-'Alea - Operacional'!M58</f>
        <v>15740.326899556059</v>
      </c>
      <c r="N59" s="97">
        <f>'Consolidado - Operacional'!N59-'Alea - Operacional'!N58</f>
        <v>16261.261678851608</v>
      </c>
      <c r="O59" s="24">
        <f>'Consolidado - Operacional'!O59-'Alea - Operacional'!O58</f>
        <v>16261.261678851608</v>
      </c>
      <c r="P59" s="24">
        <f>'Consolidado - Operacional'!P59-'Alea - Operacional'!P58</f>
        <v>15019.716570000001</v>
      </c>
      <c r="Q59" s="24">
        <f>'Consolidado - Operacional'!Q59-'Alea - Operacional'!Q58</f>
        <v>14786.750681797854</v>
      </c>
      <c r="R59" s="24">
        <f>'Consolidado - Operacional'!R59-'Alea - Operacional'!R58</f>
        <v>15105.691784999999</v>
      </c>
      <c r="S59" s="97">
        <f>'Consolidado - Operacional'!S59-'Alea - Operacional'!S58</f>
        <v>15068.332</v>
      </c>
      <c r="T59" s="24">
        <f>'Consolidado - Operacional'!T59-'Alea - Operacional'!T58</f>
        <v>15068.332</v>
      </c>
      <c r="U59" s="24">
        <f>'Consolidado - Operacional'!U59-'Alea - Operacional'!U58</f>
        <v>13946.551439999999</v>
      </c>
      <c r="V59" s="24">
        <f>'Consolidado - Operacional'!V59-'Alea - Operacional'!V58</f>
        <v>12931.855476000001</v>
      </c>
      <c r="W59" s="24">
        <f>'Consolidado - Operacional'!W59-'Alea - Operacional'!W58</f>
        <v>12904.992</v>
      </c>
      <c r="X59" s="97">
        <f>'Consolidado - Operacional'!X59-'Alea - Operacional'!X58</f>
        <v>12392</v>
      </c>
      <c r="Y59" s="24">
        <f>'Consolidado - Operacional'!Y59-'Alea - Operacional'!Y58</f>
        <v>12392</v>
      </c>
      <c r="Z59" s="24">
        <f>'Consolidado - Operacional'!Z59-'Alea - Operacional'!Z58</f>
        <v>12214.484399999999</v>
      </c>
      <c r="AA59" s="24">
        <f>'Consolidado - Operacional'!AA59-'Alea - Operacional'!AA58</f>
        <v>11996.6214</v>
      </c>
      <c r="AB59" s="24">
        <f>'Consolidado - Operacional'!AB59-'Alea - Operacional'!AB58</f>
        <v>11434.436937</v>
      </c>
      <c r="AC59" s="97">
        <f>'Consolidado - Operacional'!AC59-'Alea - Operacional'!AC58</f>
        <v>10975</v>
      </c>
      <c r="AD59" s="24">
        <f>'Consolidado - Operacional'!AD59-'Alea - Operacional'!AD58</f>
        <v>10975</v>
      </c>
      <c r="AE59" s="24">
        <f>'Consolidado - Operacional'!AE59-'Alea - Operacional'!AE58</f>
        <v>10803</v>
      </c>
      <c r="AF59" s="24">
        <f>'Consolidado - Operacional'!AF59-'Alea - Operacional'!AF58</f>
        <v>10690</v>
      </c>
      <c r="AG59" s="24">
        <f>'Consolidado - Operacional'!AG59-'Alea - Operacional'!AG58</f>
        <v>10557</v>
      </c>
      <c r="AH59" s="97">
        <f>'Consolidado - Operacional'!AH59-'Alea - Operacional'!AH58</f>
        <v>10619</v>
      </c>
      <c r="AI59" s="24">
        <f>'Consolidado - Operacional'!AI59-'Alea - Operacional'!AI58</f>
        <v>10619</v>
      </c>
      <c r="AJ59" s="24">
        <f>'Consolidado - Operacional'!AJ59-'Alea - Operacional'!AJ58</f>
        <v>9870</v>
      </c>
      <c r="AK59" s="24">
        <f>'Consolidado - Operacional'!AK59-'Alea - Operacional'!AK58</f>
        <v>9499</v>
      </c>
      <c r="AL59" s="24">
        <f>'Consolidado - Operacional'!AL59-'Alea - Operacional'!AL58</f>
        <v>9418</v>
      </c>
      <c r="AM59" s="97">
        <f>'Consolidado - Operacional'!AM59-'Alea - Operacional'!AM58</f>
        <v>8894</v>
      </c>
      <c r="AN59" s="24">
        <f>'Consolidado - Operacional'!AN59-'Alea - Operacional'!AN58</f>
        <v>8894</v>
      </c>
      <c r="AO59" s="24">
        <f>'Consolidado - Operacional'!AO59-'Alea - Operacional'!AO58</f>
        <v>7843</v>
      </c>
      <c r="AP59" s="24">
        <f>'Consolidado - Operacional'!AP59-'Alea - Operacional'!AP58</f>
        <v>7131</v>
      </c>
      <c r="AQ59" s="24">
        <f>'Consolidado - Operacional'!AQ59-'Alea - Operacional'!AQ58</f>
        <v>6872</v>
      </c>
      <c r="AR59" s="97">
        <f>'Consolidado - Operacional'!AR59-'Alea - Operacional'!AR58</f>
        <v>6695</v>
      </c>
      <c r="AS59" s="24">
        <f>'Consolidado - Operacional'!AS59-'Alea - Operacional'!AS58</f>
        <v>6695</v>
      </c>
      <c r="AT59" s="24">
        <f>'Consolidado - Operacional'!AT59-'Alea - Operacional'!AT58</f>
        <v>6334</v>
      </c>
      <c r="AU59" s="24">
        <f>'Consolidado - Operacional'!AU59-'Alea - Operacional'!AU58</f>
        <v>5106</v>
      </c>
      <c r="AV59" s="24">
        <f>'Consolidado - Operacional'!AV59-'Alea - Operacional'!AV58</f>
        <v>4517</v>
      </c>
      <c r="AW59" s="97">
        <f>'Consolidado - Operacional'!AW59-'Alea - Operacional'!AW58</f>
        <v>4462</v>
      </c>
      <c r="AX59" s="24">
        <f>'Consolidado - Operacional'!AX59-'Alea - Operacional'!AX58</f>
        <v>4462</v>
      </c>
      <c r="AY59" s="24">
        <f>'Consolidado - Operacional'!AY59-'Alea - Operacional'!AY58</f>
        <v>4204</v>
      </c>
      <c r="AZ59" s="24">
        <f>'Consolidado - Operacional'!AZ59-'Alea - Operacional'!AZ58</f>
        <v>4451</v>
      </c>
      <c r="BA59" s="24">
        <f>'Consolidado - Operacional'!BA59-'Alea - Operacional'!BA58</f>
        <v>4634</v>
      </c>
      <c r="BB59" s="97">
        <f>'Consolidado - Operacional'!BB59-'Alea - Operacional'!BB58</f>
        <v>4733</v>
      </c>
      <c r="BC59" s="24">
        <f>'Consolidado - Operacional'!BC59-'Alea - Operacional'!BC58</f>
        <v>4733</v>
      </c>
      <c r="BD59" s="24">
        <f>'Consolidado - Operacional'!BD59-'Alea - Operacional'!BD58</f>
        <v>4021</v>
      </c>
      <c r="BE59" s="24">
        <f>'Consolidado - Operacional'!BE59-'Alea - Operacional'!BE58</f>
        <v>3997</v>
      </c>
      <c r="BF59" s="24">
        <f>'Consolidado - Operacional'!BF59-'Alea - Operacional'!BF58</f>
        <v>4074</v>
      </c>
      <c r="BG59" s="97">
        <f>'Consolidado - Operacional'!BG59-'Alea - Operacional'!BG58</f>
        <v>3955</v>
      </c>
      <c r="BH59" s="24">
        <f>'Consolidado - Operacional'!BH59-'Alea - Operacional'!BH58</f>
        <v>3955</v>
      </c>
      <c r="BI59" s="24">
        <f>'Consolidado - Operacional'!BI59-'Alea - Operacional'!BI58</f>
        <v>3369</v>
      </c>
      <c r="BJ59" s="24">
        <f>'Consolidado - Operacional'!BJ59-'Alea - Operacional'!BJ58</f>
        <v>2710</v>
      </c>
      <c r="BK59" s="24">
        <f>'Consolidado - Operacional'!BK59-'Alea - Operacional'!BK58</f>
        <v>2961</v>
      </c>
      <c r="BL59" s="97">
        <f>'Consolidado - Operacional'!BL59-'Alea - Operacional'!BL58</f>
        <v>2428</v>
      </c>
      <c r="BM59" s="24">
        <f>'Consolidado - Operacional'!BM59-'Alea - Operacional'!BM58</f>
        <v>2428</v>
      </c>
      <c r="BN59" s="24">
        <f>'Consolidado - Operacional'!BN59-'Alea - Operacional'!BN58</f>
        <v>2090</v>
      </c>
      <c r="BO59" s="24">
        <f>'Consolidado - Operacional'!BO59-'Alea - Operacional'!BO58</f>
        <v>1874</v>
      </c>
      <c r="BP59" s="24">
        <f>'Consolidado - Operacional'!BP59-'Alea - Operacional'!BP58</f>
        <v>2023</v>
      </c>
      <c r="BQ59" s="97">
        <f>'Consolidado - Operacional'!BQ59-'Alea - Operacional'!BQ58</f>
        <v>1891</v>
      </c>
      <c r="BR59" s="24">
        <f>'Consolidado - Operacional'!BR59-'Alea - Operacional'!BR58</f>
        <v>1891</v>
      </c>
      <c r="BS59" s="24">
        <f>'Consolidado - Operacional'!BS59-'Alea - Operacional'!BS58</f>
        <v>2182</v>
      </c>
      <c r="BT59" s="24">
        <f>'Consolidado - Operacional'!BT59-'Alea - Operacional'!BT58</f>
        <v>2148</v>
      </c>
      <c r="BU59" s="24">
        <f>'Consolidado - Operacional'!BU59-'Alea - Operacional'!BU58</f>
        <v>4323</v>
      </c>
      <c r="BV59" s="97">
        <f>'Consolidado - Operacional'!BV59-'Alea - Operacional'!BV58</f>
        <v>5706</v>
      </c>
      <c r="BW59" s="24">
        <f>'Consolidado - Operacional'!BW59-'Alea - Operacional'!BW58</f>
        <v>5706</v>
      </c>
      <c r="BX59" s="24">
        <f>'Consolidado - Operacional'!BX59-'Alea - Operacional'!BX58</f>
        <v>5459</v>
      </c>
      <c r="BY59" s="24">
        <f>'Consolidado - Operacional'!BY59-'Alea - Operacional'!BY58</f>
        <v>4502</v>
      </c>
      <c r="BZ59" s="24">
        <f>'Consolidado - Operacional'!BZ59-'Alea - Operacional'!BZ58</f>
        <v>4547</v>
      </c>
    </row>
    <row r="60" spans="1:78" x14ac:dyDescent="0.2">
      <c r="A60" s="33" t="s">
        <v>94</v>
      </c>
      <c r="B60" s="24">
        <f>'Consolidado - Operacional'!B60-'Alea - Operacional'!B59</f>
        <v>6347.0684934705696</v>
      </c>
      <c r="C60" s="24">
        <f>'Consolidado - Operacional'!C60-'Alea - Operacional'!C59</f>
        <v>1901.66225804701</v>
      </c>
      <c r="D60" s="97">
        <f>'Consolidado - Operacional'!D60-'Alea - Operacional'!D59</f>
        <v>10479.639699976247</v>
      </c>
      <c r="E60" s="24">
        <f>'Consolidado - Operacional'!E60-'Alea - Operacional'!E59</f>
        <v>3504.0619207998598</v>
      </c>
      <c r="F60" s="24">
        <f>'Consolidado - Operacional'!F60-'Alea - Operacional'!F59</f>
        <v>1714.7980984565099</v>
      </c>
      <c r="G60" s="24">
        <f>'Consolidado - Operacional'!G60-'Alea - Operacional'!G59</f>
        <v>3293.9271255601097</v>
      </c>
      <c r="H60" s="24">
        <f>'Consolidado - Operacional'!H60-'Alea - Operacional'!H59</f>
        <v>1123.3610755707502</v>
      </c>
      <c r="I60" s="97">
        <f>'Consolidado - Operacional'!I60-'Alea - Operacional'!I59</f>
        <v>6613.9042888093973</v>
      </c>
      <c r="J60" s="24">
        <f>'Consolidado - Operacional'!J60-'Alea - Operacional'!J59</f>
        <v>3221.4214035361701</v>
      </c>
      <c r="K60" s="24">
        <f>'Consolidado - Operacional'!K60-'Alea - Operacional'!K59</f>
        <v>997.93831382410917</v>
      </c>
      <c r="L60" s="24">
        <f>'Consolidado - Operacional'!L60-'Alea - Operacional'!L59</f>
        <v>2240.0337460244</v>
      </c>
      <c r="M60" s="24">
        <f>'Consolidado - Operacional'!M60-'Alea - Operacional'!M59</f>
        <v>154.51082542471676</v>
      </c>
      <c r="N60" s="97">
        <f>'Consolidado - Operacional'!N60-'Alea - Operacional'!N59</f>
        <v>4312.1569010269741</v>
      </c>
      <c r="O60" s="24">
        <f>'Consolidado - Operacional'!O60-'Alea - Operacional'!O59</f>
        <v>2233.7945030269821</v>
      </c>
      <c r="P60" s="24">
        <f>'Consolidado - Operacional'!P60-'Alea - Operacional'!P59</f>
        <v>980.97615599999961</v>
      </c>
      <c r="Q60" s="24">
        <f>'Consolidado - Operacional'!Q60-'Alea - Operacional'!Q59</f>
        <v>612.33945699999219</v>
      </c>
      <c r="R60" s="24">
        <f>'Consolidado - Operacional'!R60-'Alea - Operacional'!R59</f>
        <v>485.04678499999994</v>
      </c>
      <c r="S60" s="97">
        <f>'Consolidado - Operacional'!S60-'Alea - Operacional'!S59</f>
        <v>4993.0658999999996</v>
      </c>
      <c r="T60" s="24">
        <f>'Consolidado - Operacional'!T60-'Alea - Operacional'!T59</f>
        <v>1825.99146</v>
      </c>
      <c r="U60" s="24">
        <f>'Consolidado - Operacional'!U60-'Alea - Operacional'!U59</f>
        <v>1390.695964</v>
      </c>
      <c r="V60" s="24">
        <f>'Consolidado - Operacional'!V60-'Alea - Operacional'!V59</f>
        <v>795.38647600000002</v>
      </c>
      <c r="W60" s="24">
        <f>'Consolidado - Operacional'!W60-'Alea - Operacional'!W59</f>
        <v>979.99199999999996</v>
      </c>
      <c r="X60" s="97">
        <f>'Consolidado - Operacional'!X60-'Alea - Operacional'!X59</f>
        <v>4441.0475120000001</v>
      </c>
      <c r="Y60" s="24">
        <f>'Consolidado - Operacional'!Y60-'Alea - Operacional'!Y59</f>
        <v>970</v>
      </c>
      <c r="Z60" s="24">
        <f>'Consolidado - Operacional'!Z60-'Alea - Operacional'!Z59</f>
        <v>852.61057500000004</v>
      </c>
      <c r="AA60" s="24">
        <f>'Consolidado - Operacional'!AA60-'Alea - Operacional'!AA59</f>
        <v>1548</v>
      </c>
      <c r="AB60" s="24">
        <f>'Consolidado - Operacional'!AB60-'Alea - Operacional'!AB59</f>
        <v>1070.4369369999999</v>
      </c>
      <c r="AC60" s="97">
        <f>'Consolidado - Operacional'!AC60-'Alea - Operacional'!AC59</f>
        <v>1057</v>
      </c>
      <c r="AD60" s="24">
        <f>'Consolidado - Operacional'!AD60-'Alea - Operacional'!AD59</f>
        <v>1057</v>
      </c>
      <c r="AE60" s="24">
        <f>'Consolidado - Operacional'!AE60-'Alea - Operacional'!AE59</f>
        <v>1096</v>
      </c>
      <c r="AF60" s="24">
        <f>'Consolidado - Operacional'!AF60-'Alea - Operacional'!AF59</f>
        <v>764</v>
      </c>
      <c r="AG60" s="24">
        <f>'Consolidado - Operacional'!AG60-'Alea - Operacional'!AG59</f>
        <v>103</v>
      </c>
      <c r="AH60" s="97">
        <f>'Consolidado - Operacional'!AH60-'Alea - Operacional'!AH59</f>
        <v>1585</v>
      </c>
      <c r="AI60" s="24">
        <f>'Consolidado - Operacional'!AI60-'Alea - Operacional'!AI59</f>
        <v>1585</v>
      </c>
      <c r="AJ60" s="24">
        <f>'Consolidado - Operacional'!AJ60-'Alea - Operacional'!AJ59</f>
        <v>1132</v>
      </c>
      <c r="AK60" s="24">
        <f>'Consolidado - Operacional'!AK60-'Alea - Operacional'!AK59</f>
        <v>674</v>
      </c>
      <c r="AL60" s="24">
        <f>'Consolidado - Operacional'!AL60-'Alea - Operacional'!AL59</f>
        <v>910</v>
      </c>
      <c r="AM60" s="97">
        <f>'Consolidado - Operacional'!AM60-'Alea - Operacional'!AM59</f>
        <v>1581</v>
      </c>
      <c r="AN60" s="24">
        <f>'Consolidado - Operacional'!AN60-'Alea - Operacional'!AN59</f>
        <v>1581</v>
      </c>
      <c r="AO60" s="24">
        <f>'Consolidado - Operacional'!AO60-'Alea - Operacional'!AO59</f>
        <v>1289</v>
      </c>
      <c r="AP60" s="24">
        <f>'Consolidado - Operacional'!AP60-'Alea - Operacional'!AP59</f>
        <v>798</v>
      </c>
      <c r="AQ60" s="24">
        <f>'Consolidado - Operacional'!AQ60-'Alea - Operacional'!AQ59</f>
        <v>443</v>
      </c>
      <c r="AR60" s="97">
        <f>'Consolidado - Operacional'!AR60-'Alea - Operacional'!AR59</f>
        <v>820</v>
      </c>
      <c r="AS60" s="24">
        <f>'Consolidado - Operacional'!AS60-'Alea - Operacional'!AS59</f>
        <v>820</v>
      </c>
      <c r="AT60" s="24">
        <f>'Consolidado - Operacional'!AT60-'Alea - Operacional'!AT59</f>
        <v>1716</v>
      </c>
      <c r="AU60" s="24">
        <f>'Consolidado - Operacional'!AU60-'Alea - Operacional'!AU59</f>
        <v>1035</v>
      </c>
      <c r="AV60" s="24">
        <f>'Consolidado - Operacional'!AV60-'Alea - Operacional'!AV59</f>
        <v>357</v>
      </c>
      <c r="AW60" s="97">
        <f>'Consolidado - Operacional'!AW60-'Alea - Operacional'!AW59</f>
        <v>604</v>
      </c>
      <c r="AX60" s="24">
        <f>'Consolidado - Operacional'!AX60-'Alea - Operacional'!AX59</f>
        <v>604</v>
      </c>
      <c r="AY60" s="24">
        <f>'Consolidado - Operacional'!AY60-'Alea - Operacional'!AY59</f>
        <v>79</v>
      </c>
      <c r="AZ60" s="24">
        <f>'Consolidado - Operacional'!AZ60-'Alea - Operacional'!AZ59</f>
        <v>231</v>
      </c>
      <c r="BA60" s="24">
        <f>'Consolidado - Operacional'!BA60-'Alea - Operacional'!BA59</f>
        <v>130</v>
      </c>
      <c r="BB60" s="97">
        <f>'Consolidado - Operacional'!BB60-'Alea - Operacional'!BB59</f>
        <v>990</v>
      </c>
      <c r="BC60" s="24">
        <f>'Consolidado - Operacional'!BC60-'Alea - Operacional'!BC59</f>
        <v>990</v>
      </c>
      <c r="BD60" s="24">
        <f>'Consolidado - Operacional'!BD60-'Alea - Operacional'!BD59</f>
        <v>367</v>
      </c>
      <c r="BE60" s="24">
        <f>'Consolidado - Operacional'!BE60-'Alea - Operacional'!BE59</f>
        <v>151</v>
      </c>
      <c r="BF60" s="24">
        <f>'Consolidado - Operacional'!BF60-'Alea - Operacional'!BF59</f>
        <v>0</v>
      </c>
      <c r="BG60" s="97">
        <f>'Consolidado - Operacional'!BG60-'Alea - Operacional'!BG59</f>
        <v>2141</v>
      </c>
      <c r="BH60" s="24">
        <f>'Consolidado - Operacional'!BH60-'Alea - Operacional'!BH59</f>
        <v>828</v>
      </c>
      <c r="BI60" s="24">
        <f>'Consolidado - Operacional'!BI60-'Alea - Operacional'!BI59</f>
        <v>750</v>
      </c>
      <c r="BJ60" s="24">
        <f>'Consolidado - Operacional'!BJ60-'Alea - Operacional'!BJ59</f>
        <v>-151</v>
      </c>
      <c r="BK60" s="24">
        <f>'Consolidado - Operacional'!BK60-'Alea - Operacional'!BK59</f>
        <v>714</v>
      </c>
      <c r="BL60" s="97">
        <f>'Consolidado - Operacional'!BL60-'Alea - Operacional'!BL59</f>
        <v>876</v>
      </c>
      <c r="BM60" s="24">
        <f>'Consolidado - Operacional'!BM60-'Alea - Operacional'!BM59</f>
        <v>426</v>
      </c>
      <c r="BN60" s="24">
        <f>'Consolidado - Operacional'!BN60-'Alea - Operacional'!BN59</f>
        <v>320</v>
      </c>
      <c r="BO60" s="24">
        <f>'Consolidado - Operacional'!BO60-'Alea - Operacional'!BO59</f>
        <v>-116</v>
      </c>
      <c r="BP60" s="24">
        <f>'Consolidado - Operacional'!BP60-'Alea - Operacional'!BP59</f>
        <v>246</v>
      </c>
      <c r="BQ60" s="97">
        <f>'Consolidado - Operacional'!BQ60-'Alea - Operacional'!BQ59</f>
        <v>0</v>
      </c>
      <c r="BR60" s="24">
        <f>'Consolidado - Operacional'!BR60-'Alea - Operacional'!BR59</f>
        <v>0</v>
      </c>
      <c r="BS60" s="24">
        <f>'Consolidado - Operacional'!BS60-'Alea - Operacional'!BS59</f>
        <v>0</v>
      </c>
      <c r="BT60" s="24">
        <f>'Consolidado - Operacional'!BT60-'Alea - Operacional'!BT59</f>
        <v>0</v>
      </c>
      <c r="BU60" s="24">
        <f>'Consolidado - Operacional'!BU60-'Alea - Operacional'!BU59</f>
        <v>0</v>
      </c>
      <c r="BV60" s="97">
        <f>'Consolidado - Operacional'!BV60-'Alea - Operacional'!BV59</f>
        <v>1454</v>
      </c>
      <c r="BW60" s="24">
        <f>'Consolidado - Operacional'!BW60-'Alea - Operacional'!BW59</f>
        <v>248</v>
      </c>
      <c r="BX60" s="24">
        <f>'Consolidado - Operacional'!BX60-'Alea - Operacional'!BX59</f>
        <v>1006</v>
      </c>
      <c r="BY60" s="24">
        <f>'Consolidado - Operacional'!BY60-'Alea - Operacional'!BY59</f>
        <v>201</v>
      </c>
      <c r="BZ60" s="24">
        <f>'Consolidado - Operacional'!BZ60-'Alea - Operacional'!BZ59</f>
        <v>0</v>
      </c>
    </row>
    <row r="61" spans="1:78" x14ac:dyDescent="0.2">
      <c r="A61" s="33" t="s">
        <v>64</v>
      </c>
      <c r="B61" s="93">
        <f>'Consolidado - Operacional'!B61-'Alea - Operacional'!B60</f>
        <v>120491.00000000003</v>
      </c>
      <c r="C61" s="93">
        <f>'Consolidado - Operacional'!C61-'Alea - Operacional'!C60</f>
        <v>104607</v>
      </c>
      <c r="D61" s="99">
        <f>'Consolidado - Operacional'!D61-'Alea - Operacional'!D60</f>
        <v>103803</v>
      </c>
      <c r="E61" s="93">
        <f>'Consolidado - Operacional'!E61-'Alea - Operacional'!E60</f>
        <v>103803</v>
      </c>
      <c r="F61" s="93">
        <f>'Consolidado - Operacional'!F61-'Alea - Operacional'!F60</f>
        <v>98110</v>
      </c>
      <c r="G61" s="93">
        <f>'Consolidado - Operacional'!G61-'Alea - Operacional'!G60</f>
        <v>97598</v>
      </c>
      <c r="H61" s="93">
        <f>'Consolidado - Operacional'!H61-'Alea - Operacional'!H60</f>
        <v>88127</v>
      </c>
      <c r="I61" s="99">
        <f>'Consolidado - Operacional'!I61-'Alea - Operacional'!I60</f>
        <v>87563</v>
      </c>
      <c r="J61" s="93">
        <f>'Consolidado - Operacional'!J61-'Alea - Operacional'!J60</f>
        <v>87563</v>
      </c>
      <c r="K61" s="93">
        <f>'Consolidado - Operacional'!K61-'Alea - Operacional'!K60</f>
        <v>80186</v>
      </c>
      <c r="L61" s="93">
        <f>'Consolidado - Operacional'!L61-'Alea - Operacional'!L60</f>
        <v>87117</v>
      </c>
      <c r="M61" s="93">
        <f>'Consolidado - Operacional'!M61-'Alea - Operacional'!M60</f>
        <v>81720</v>
      </c>
      <c r="N61" s="99">
        <f>'Consolidado - Operacional'!N61-'Alea - Operacional'!N60</f>
        <v>85140</v>
      </c>
      <c r="O61" s="93">
        <f>'Consolidado - Operacional'!O61-'Alea - Operacional'!O60</f>
        <v>85140</v>
      </c>
      <c r="P61" s="93">
        <f>'Consolidado - Operacional'!P61-'Alea - Operacional'!P60</f>
        <v>81614</v>
      </c>
      <c r="Q61" s="93">
        <f>'Consolidado - Operacional'!Q61-'Alea - Operacional'!Q60</f>
        <v>82368</v>
      </c>
      <c r="R61" s="93">
        <f>'Consolidado - Operacional'!R61-'Alea - Operacional'!R60</f>
        <v>85135</v>
      </c>
      <c r="S61" s="99">
        <f>'Consolidado - Operacional'!S61-'Alea - Operacional'!S60</f>
        <v>85732</v>
      </c>
      <c r="T61" s="93">
        <f>'Consolidado - Operacional'!T61-'Alea - Operacional'!T60</f>
        <v>85732</v>
      </c>
      <c r="U61" s="93">
        <f>'Consolidado - Operacional'!U61-'Alea - Operacional'!U60</f>
        <v>83755</v>
      </c>
      <c r="V61" s="93">
        <f>'Consolidado - Operacional'!V61-'Alea - Operacional'!V60</f>
        <v>80092</v>
      </c>
      <c r="W61" s="93">
        <f>'Consolidado - Operacional'!W61-'Alea - Operacional'!W60</f>
        <v>80890</v>
      </c>
      <c r="X61" s="99">
        <f>'Consolidado - Operacional'!X61-'Alea - Operacional'!X60</f>
        <v>78483</v>
      </c>
      <c r="Y61" s="93">
        <f>'Consolidado - Operacional'!Y61-'Alea - Operacional'!Y60</f>
        <v>78483</v>
      </c>
      <c r="Z61" s="93">
        <f>'Consolidado - Operacional'!Z61-'Alea - Operacional'!Z60</f>
        <v>79263</v>
      </c>
      <c r="AA61" s="93">
        <f>'Consolidado - Operacional'!AA61-'Alea - Operacional'!AA60</f>
        <v>78527</v>
      </c>
      <c r="AB61" s="93">
        <f>'Consolidado - Operacional'!AB61-'Alea - Operacional'!AB60</f>
        <v>75178</v>
      </c>
      <c r="AC61" s="99">
        <f>'Consolidado - Operacional'!AC61-'Alea - Operacional'!AC60</f>
        <v>73339</v>
      </c>
      <c r="AD61" s="93">
        <f>'Consolidado - Operacional'!AD61-'Alea - Operacional'!AD60</f>
        <v>73339</v>
      </c>
      <c r="AE61" s="93">
        <f>'Consolidado - Operacional'!AE61-'Alea - Operacional'!AE60</f>
        <v>73266</v>
      </c>
      <c r="AF61" s="93">
        <f>'Consolidado - Operacional'!AF61-'Alea - Operacional'!AF60</f>
        <v>72167</v>
      </c>
      <c r="AG61" s="93">
        <f>'Consolidado - Operacional'!AG61-'Alea - Operacional'!AG60</f>
        <v>71625</v>
      </c>
      <c r="AH61" s="99">
        <f>'Consolidado - Operacional'!AH61-'Alea - Operacional'!AH60</f>
        <v>72159</v>
      </c>
      <c r="AI61" s="93">
        <f>'Consolidado - Operacional'!AI61-'Alea - Operacional'!AI60</f>
        <v>72159</v>
      </c>
      <c r="AJ61" s="93">
        <f>'Consolidado - Operacional'!AJ61-'Alea - Operacional'!AJ60</f>
        <v>67527</v>
      </c>
      <c r="AK61" s="93">
        <f>'Consolidado - Operacional'!AK61-'Alea - Operacional'!AK60</f>
        <v>64846</v>
      </c>
      <c r="AL61" s="93">
        <f>'Consolidado - Operacional'!AL61-'Alea - Operacional'!AL60</f>
        <v>64084</v>
      </c>
      <c r="AM61" s="99">
        <f>'Consolidado - Operacional'!AM61-'Alea - Operacional'!AM60</f>
        <v>60124</v>
      </c>
      <c r="AN61" s="93">
        <f>'Consolidado - Operacional'!AN61-'Alea - Operacional'!AN60</f>
        <v>60124</v>
      </c>
      <c r="AO61" s="93">
        <f>'Consolidado - Operacional'!AO61-'Alea - Operacional'!AO60</f>
        <v>53746</v>
      </c>
      <c r="AP61" s="93">
        <f>'Consolidado - Operacional'!AP61-'Alea - Operacional'!AP60</f>
        <v>49123</v>
      </c>
      <c r="AQ61" s="93">
        <f>'Consolidado - Operacional'!AQ61-'Alea - Operacional'!AQ60</f>
        <v>47219</v>
      </c>
      <c r="AR61" s="99">
        <f>'Consolidado - Operacional'!AR61-'Alea - Operacional'!AR60</f>
        <v>45795</v>
      </c>
      <c r="AS61" s="93">
        <f>'Consolidado - Operacional'!AS61-'Alea - Operacional'!AS60</f>
        <v>45795</v>
      </c>
      <c r="AT61" s="93">
        <f>'Consolidado - Operacional'!AT61-'Alea - Operacional'!AT60</f>
        <v>42975</v>
      </c>
      <c r="AU61" s="93">
        <f>'Consolidado - Operacional'!AU61-'Alea - Operacional'!AU60</f>
        <v>36575</v>
      </c>
      <c r="AV61" s="93">
        <f>'Consolidado - Operacional'!AV61-'Alea - Operacional'!AV60</f>
        <v>32827</v>
      </c>
      <c r="AW61" s="99">
        <f>'Consolidado - Operacional'!AW61-'Alea - Operacional'!AW60</f>
        <v>32707</v>
      </c>
      <c r="AX61" s="93">
        <f>'Consolidado - Operacional'!AX61-'Alea - Operacional'!AX60</f>
        <v>32707</v>
      </c>
      <c r="AY61" s="93">
        <f>'Consolidado - Operacional'!AY61-'Alea - Operacional'!AY60</f>
        <v>31123</v>
      </c>
      <c r="AZ61" s="93">
        <f>'Consolidado - Operacional'!AZ61-'Alea - Operacional'!AZ60</f>
        <v>33024</v>
      </c>
      <c r="BA61" s="93">
        <f>'Consolidado - Operacional'!BA61-'Alea - Operacional'!BA60</f>
        <v>33702</v>
      </c>
      <c r="BB61" s="99">
        <f>'Consolidado - Operacional'!BB61-'Alea - Operacional'!BB60</f>
        <v>34422</v>
      </c>
      <c r="BC61" s="93">
        <f>'Consolidado - Operacional'!BC61-'Alea - Operacional'!BC60</f>
        <v>34422</v>
      </c>
      <c r="BD61" s="93">
        <f>'Consolidado - Operacional'!BD61-'Alea - Operacional'!BD60</f>
        <v>29348</v>
      </c>
      <c r="BE61" s="93">
        <f>'Consolidado - Operacional'!BE61-'Alea - Operacional'!BE60</f>
        <v>28895</v>
      </c>
      <c r="BF61" s="93">
        <f>'Consolidado - Operacional'!BF61-'Alea - Operacional'!BF60</f>
        <v>30107</v>
      </c>
      <c r="BG61" s="99">
        <f>'Consolidado - Operacional'!BG61-'Alea - Operacional'!BG60</f>
        <v>28929</v>
      </c>
      <c r="BH61" s="93">
        <f>'Consolidado - Operacional'!BH61-'Alea - Operacional'!BH60</f>
        <v>28929</v>
      </c>
      <c r="BI61" s="93">
        <f>'Consolidado - Operacional'!BI61-'Alea - Operacional'!BI60</f>
        <v>24800</v>
      </c>
      <c r="BJ61" s="93">
        <f>'Consolidado - Operacional'!BJ61-'Alea - Operacional'!BJ60</f>
        <v>21311</v>
      </c>
      <c r="BK61" s="93">
        <f>'Consolidado - Operacional'!BK61-'Alea - Operacional'!BK60</f>
        <v>24199</v>
      </c>
      <c r="BL61" s="99">
        <f>'Consolidado - Operacional'!BL61-'Alea - Operacional'!BL60</f>
        <v>20018</v>
      </c>
      <c r="BM61" s="93">
        <f>'Consolidado - Operacional'!BM61-'Alea - Operacional'!BM60</f>
        <v>20018</v>
      </c>
      <c r="BN61" s="93">
        <f>'Consolidado - Operacional'!BN61-'Alea - Operacional'!BN60</f>
        <v>18007</v>
      </c>
      <c r="BO61" s="93">
        <f>'Consolidado - Operacional'!BO61-'Alea - Operacional'!BO60</f>
        <v>16467</v>
      </c>
      <c r="BP61" s="93">
        <f>'Consolidado - Operacional'!BP61-'Alea - Operacional'!BP60</f>
        <v>17728</v>
      </c>
      <c r="BQ61" s="99">
        <f>'Consolidado - Operacional'!BQ61-'Alea - Operacional'!BQ60</f>
        <v>16569</v>
      </c>
      <c r="BR61" s="93">
        <f>'Consolidado - Operacional'!BR61-'Alea - Operacional'!BR60</f>
        <v>16569</v>
      </c>
      <c r="BS61" s="93">
        <f>'Consolidado - Operacional'!BS61-'Alea - Operacional'!BS60</f>
        <v>18943</v>
      </c>
      <c r="BT61" s="93">
        <f>'Consolidado - Operacional'!BT61-'Alea - Operacional'!BT60</f>
        <v>18532</v>
      </c>
      <c r="BU61" s="93">
        <f>'Consolidado - Operacional'!BU61-'Alea - Operacional'!BU60</f>
        <v>37466</v>
      </c>
      <c r="BV61" s="99">
        <f>'Consolidado - Operacional'!BV61-'Alea - Operacional'!BV60</f>
        <v>48452</v>
      </c>
      <c r="BW61" s="93">
        <f>'Consolidado - Operacional'!BW61-'Alea - Operacional'!BW60</f>
        <v>48452</v>
      </c>
      <c r="BX61" s="93">
        <f>'Consolidado - Operacional'!BX61-'Alea - Operacional'!BX60</f>
        <v>46683</v>
      </c>
      <c r="BY61" s="93">
        <f>'Consolidado - Operacional'!BY61-'Alea - Operacional'!BY60</f>
        <v>41317</v>
      </c>
      <c r="BZ61" s="93">
        <f>'Consolidado - Operacional'!BZ61-'Alea - Operacional'!BZ60</f>
        <v>42607</v>
      </c>
    </row>
    <row r="62" spans="1:78" s="37" customFormat="1" x14ac:dyDescent="0.2">
      <c r="A62" s="42" t="s">
        <v>91</v>
      </c>
      <c r="B62" s="24">
        <v>229.62649227859089</v>
      </c>
      <c r="C62" s="24">
        <v>219.88752500759031</v>
      </c>
      <c r="D62" s="97">
        <v>216.84657727453254</v>
      </c>
      <c r="E62" s="24">
        <v>216.84657727453254</v>
      </c>
      <c r="F62" s="24">
        <v>211.10173686735706</v>
      </c>
      <c r="G62" s="24">
        <v>209.86136095520092</v>
      </c>
      <c r="H62" s="24">
        <v>207.39274665107288</v>
      </c>
      <c r="I62" s="97">
        <v>205.24669029295819</v>
      </c>
      <c r="J62" s="24">
        <v>205.24669029295819</v>
      </c>
      <c r="K62" s="24">
        <v>200.91026590202154</v>
      </c>
      <c r="L62" s="24">
        <v>196.86582364343013</v>
      </c>
      <c r="M62" s="24">
        <v>192.61290870724497</v>
      </c>
      <c r="N62" s="97">
        <v>190.99438194563785</v>
      </c>
      <c r="O62" s="24">
        <v>190.99438194563785</v>
      </c>
      <c r="P62" s="24">
        <v>184</v>
      </c>
      <c r="Q62" s="24">
        <v>179.5</v>
      </c>
      <c r="R62" s="24">
        <v>177.4337408210238</v>
      </c>
      <c r="S62" s="97">
        <v>175.76054230389883</v>
      </c>
      <c r="T62" s="24">
        <v>175.76054230389883</v>
      </c>
      <c r="U62" s="24">
        <v>166.51441328634539</v>
      </c>
      <c r="V62" s="24">
        <v>161.46225954899197</v>
      </c>
      <c r="W62" s="24">
        <v>159.54165096795487</v>
      </c>
      <c r="X62" s="97">
        <v>157.8980833148307</v>
      </c>
      <c r="Y62" s="24">
        <v>157.89808331483073</v>
      </c>
      <c r="Z62" s="24">
        <v>154.10690465662239</v>
      </c>
      <c r="AA62" s="24">
        <v>152.77082380325061</v>
      </c>
      <c r="AB62" s="24">
        <v>152.10160730264002</v>
      </c>
      <c r="AC62" s="97">
        <v>149.64752723653172</v>
      </c>
      <c r="AD62" s="24">
        <v>149.6</v>
      </c>
      <c r="AE62" s="24">
        <v>147.4</v>
      </c>
      <c r="AF62" s="24">
        <v>148.1</v>
      </c>
      <c r="AG62" s="24">
        <v>147.4</v>
      </c>
      <c r="AH62" s="97">
        <v>147.16113028173893</v>
      </c>
      <c r="AI62" s="24">
        <v>147.19999999999999</v>
      </c>
      <c r="AJ62" s="24">
        <v>146.19999999999999</v>
      </c>
      <c r="AK62" s="24">
        <v>146.5</v>
      </c>
      <c r="AL62" s="24">
        <v>147</v>
      </c>
      <c r="AM62" s="97">
        <v>147.92761625972989</v>
      </c>
      <c r="AN62" s="24">
        <v>147.9</v>
      </c>
      <c r="AO62" s="24">
        <v>145.9</v>
      </c>
      <c r="AP62" s="24">
        <v>145.19999999999999</v>
      </c>
      <c r="AQ62" s="24">
        <v>145.5</v>
      </c>
      <c r="AR62" s="97">
        <v>146.19499945408887</v>
      </c>
      <c r="AS62" s="24">
        <v>146.19999999999999</v>
      </c>
      <c r="AT62" s="24">
        <v>147.4</v>
      </c>
      <c r="AU62" s="24">
        <v>139.6</v>
      </c>
      <c r="AV62" s="24">
        <v>137.6</v>
      </c>
      <c r="AW62" s="97">
        <v>136.42339560338766</v>
      </c>
      <c r="AX62" s="24">
        <v>136.4</v>
      </c>
      <c r="AY62" s="24">
        <v>135.1</v>
      </c>
      <c r="AZ62" s="24">
        <v>134.80000000000001</v>
      </c>
      <c r="BA62" s="24">
        <v>137.5</v>
      </c>
      <c r="BB62" s="97">
        <v>137.49927372029515</v>
      </c>
      <c r="BC62" s="24">
        <v>137.5</v>
      </c>
      <c r="BD62" s="24">
        <v>137</v>
      </c>
      <c r="BE62" s="24">
        <v>138.30000000000001</v>
      </c>
      <c r="BF62" s="24">
        <v>135.30000000000001</v>
      </c>
      <c r="BG62" s="97">
        <v>136.71402398976807</v>
      </c>
      <c r="BH62" s="24">
        <v>136.69999999999999</v>
      </c>
      <c r="BI62" s="24">
        <v>135.80000000000001</v>
      </c>
      <c r="BJ62" s="24">
        <v>127.2</v>
      </c>
      <c r="BK62" s="24">
        <v>122.3</v>
      </c>
      <c r="BL62" s="97">
        <v>121.29083824557898</v>
      </c>
      <c r="BM62" s="24">
        <v>121.3</v>
      </c>
      <c r="BN62" s="24">
        <v>116.1</v>
      </c>
      <c r="BO62" s="24">
        <v>113.8</v>
      </c>
      <c r="BP62" s="24">
        <v>114.1</v>
      </c>
      <c r="BQ62" s="97">
        <v>114.12879473715975</v>
      </c>
      <c r="BR62" s="24">
        <v>114.1</v>
      </c>
      <c r="BS62" s="24">
        <v>115.2</v>
      </c>
      <c r="BT62" s="24">
        <v>115.9</v>
      </c>
      <c r="BU62" s="24">
        <v>115.4</v>
      </c>
      <c r="BV62" s="97">
        <v>117.76603648972178</v>
      </c>
      <c r="BW62" s="24">
        <v>117.8</v>
      </c>
      <c r="BX62" s="24">
        <v>116.9</v>
      </c>
      <c r="BY62" s="24">
        <v>109</v>
      </c>
      <c r="BZ62" s="24">
        <v>106.7</v>
      </c>
    </row>
    <row r="63" spans="1:78" x14ac:dyDescent="0.2">
      <c r="A63" s="43" t="s">
        <v>95</v>
      </c>
      <c r="B63" s="25">
        <v>0.59327428409412164</v>
      </c>
      <c r="C63" s="25">
        <v>0.60575445460034238</v>
      </c>
      <c r="D63" s="98">
        <v>0.64032923479463777</v>
      </c>
      <c r="E63" s="25">
        <v>0.64032923479463777</v>
      </c>
      <c r="F63" s="25">
        <v>0.62103281010377376</v>
      </c>
      <c r="G63" s="25">
        <v>0.6262976559269986</v>
      </c>
      <c r="H63" s="25">
        <v>0.62233629957850323</v>
      </c>
      <c r="I63" s="98">
        <v>0.60580947679907993</v>
      </c>
      <c r="J63" s="25">
        <v>0.60580947679907993</v>
      </c>
      <c r="K63" s="25">
        <v>0.56080704910358703</v>
      </c>
      <c r="L63" s="25">
        <v>0.57897722545481634</v>
      </c>
      <c r="M63" s="25">
        <v>0.5176284627919977</v>
      </c>
      <c r="N63" s="98">
        <v>0.52800000000000002</v>
      </c>
      <c r="O63" s="25">
        <v>0.52800000000000002</v>
      </c>
      <c r="P63" s="25">
        <v>0.48799999999999999</v>
      </c>
      <c r="Q63" s="95">
        <v>0.48099999999999998</v>
      </c>
      <c r="R63" s="95">
        <v>0.47799999999999998</v>
      </c>
      <c r="S63" s="98">
        <v>0.47599999999999998</v>
      </c>
      <c r="T63" s="95">
        <v>0.47599999999999998</v>
      </c>
      <c r="U63" s="95">
        <v>0.46</v>
      </c>
      <c r="V63" s="95">
        <v>0.48</v>
      </c>
      <c r="W63" s="95">
        <v>0.45900000000000002</v>
      </c>
      <c r="X63" s="98">
        <v>0.433</v>
      </c>
      <c r="Y63" s="95">
        <v>0.433</v>
      </c>
      <c r="Z63" s="95">
        <v>0.41699999999999998</v>
      </c>
      <c r="AA63" s="95">
        <v>0.40899999999999997</v>
      </c>
      <c r="AB63" s="95">
        <v>0.379</v>
      </c>
      <c r="AC63" s="98">
        <v>0.38500000000000001</v>
      </c>
      <c r="AD63" s="95">
        <v>0.38500000000000001</v>
      </c>
      <c r="AE63" s="95">
        <v>0.379</v>
      </c>
      <c r="AF63" s="95">
        <v>0.34799999999999998</v>
      </c>
      <c r="AG63" s="95">
        <v>0.33900000000000002</v>
      </c>
      <c r="AH63" s="98">
        <v>0.34599999999999997</v>
      </c>
      <c r="AI63" s="95">
        <v>0.34599999999999997</v>
      </c>
      <c r="AJ63" s="95">
        <v>0.30199999999999999</v>
      </c>
      <c r="AK63" s="95">
        <v>0.26200000000000001</v>
      </c>
      <c r="AL63" s="95">
        <v>0.252</v>
      </c>
      <c r="AM63" s="98">
        <v>0.24199999999999999</v>
      </c>
      <c r="AN63" s="95">
        <v>0.24199999999999999</v>
      </c>
      <c r="AO63" s="95">
        <v>0.252</v>
      </c>
      <c r="AP63" s="95">
        <v>0.27900000000000003</v>
      </c>
      <c r="AQ63" s="95">
        <v>0.28799999999999998</v>
      </c>
      <c r="AR63" s="98">
        <v>0.28399999999999997</v>
      </c>
      <c r="AS63" s="95">
        <v>0.28399999999999997</v>
      </c>
      <c r="AT63" s="95">
        <v>0.27200000000000002</v>
      </c>
      <c r="AU63" s="95">
        <v>0.22600000000000001</v>
      </c>
      <c r="AV63" s="95">
        <v>0.14799999999999999</v>
      </c>
      <c r="AW63" s="98">
        <v>0.17199999999999999</v>
      </c>
      <c r="AX63" s="95">
        <v>0.17199999999999999</v>
      </c>
      <c r="AY63" s="95">
        <v>0.125</v>
      </c>
      <c r="AZ63" s="95">
        <v>0.14299999999999999</v>
      </c>
      <c r="BA63" s="95">
        <v>0.128</v>
      </c>
      <c r="BB63" s="98">
        <v>0</v>
      </c>
      <c r="BC63" s="95">
        <v>0</v>
      </c>
      <c r="BD63" s="95">
        <v>0</v>
      </c>
      <c r="BE63" s="95">
        <v>0</v>
      </c>
      <c r="BF63" s="95">
        <v>0</v>
      </c>
      <c r="BG63" s="98">
        <v>0</v>
      </c>
      <c r="BH63" s="95">
        <v>0</v>
      </c>
      <c r="BI63" s="95">
        <v>0</v>
      </c>
      <c r="BJ63" s="95">
        <v>0</v>
      </c>
      <c r="BK63" s="95">
        <v>0</v>
      </c>
      <c r="BL63" s="98">
        <v>0</v>
      </c>
      <c r="BM63" s="95">
        <v>0</v>
      </c>
      <c r="BN63" s="95">
        <v>0</v>
      </c>
      <c r="BO63" s="95">
        <v>0</v>
      </c>
      <c r="BP63" s="95">
        <v>0</v>
      </c>
      <c r="BQ63" s="98">
        <v>0</v>
      </c>
      <c r="BR63" s="95">
        <v>0</v>
      </c>
      <c r="BS63" s="95">
        <v>0</v>
      </c>
      <c r="BT63" s="95">
        <v>0</v>
      </c>
      <c r="BU63" s="95">
        <v>0</v>
      </c>
      <c r="BV63" s="98">
        <v>0</v>
      </c>
      <c r="BW63" s="95">
        <v>0</v>
      </c>
      <c r="BX63" s="95">
        <v>0</v>
      </c>
      <c r="BY63" s="95">
        <v>0</v>
      </c>
      <c r="BZ63" s="95">
        <v>0</v>
      </c>
    </row>
    <row r="64" spans="1:78" x14ac:dyDescent="0.2">
      <c r="A64" s="44" t="s">
        <v>96</v>
      </c>
      <c r="B64" s="95">
        <v>7.5857228473693208E-2</v>
      </c>
      <c r="C64" s="95">
        <v>9.0498021257272063E-2</v>
      </c>
      <c r="D64" s="101">
        <v>8.9034956151413741E-2</v>
      </c>
      <c r="E64" s="95">
        <v>8.9034956151413741E-2</v>
      </c>
      <c r="F64" s="95">
        <v>0.10093386799809598</v>
      </c>
      <c r="G64" s="95">
        <v>0.11629163579934003</v>
      </c>
      <c r="H64" s="95">
        <v>0.11875179797935539</v>
      </c>
      <c r="I64" s="101">
        <v>0.10627861872666991</v>
      </c>
      <c r="J64" s="95">
        <v>0.10627861872666991</v>
      </c>
      <c r="K64" s="95">
        <v>0.10831365109460432</v>
      </c>
      <c r="L64" s="95">
        <v>0.11425269273627892</v>
      </c>
      <c r="M64" s="95">
        <v>0.11220214121881462</v>
      </c>
      <c r="N64" s="101">
        <v>0.114</v>
      </c>
      <c r="O64" s="95">
        <v>0.114</v>
      </c>
      <c r="P64" s="95">
        <v>0.11</v>
      </c>
      <c r="Q64" s="95">
        <v>0.106</v>
      </c>
      <c r="R64" s="95">
        <v>0.109</v>
      </c>
      <c r="S64" s="98">
        <v>0.106</v>
      </c>
      <c r="T64" s="95">
        <v>0.106</v>
      </c>
      <c r="U64" s="95">
        <v>9.4E-2</v>
      </c>
      <c r="V64" s="95">
        <v>0.10299999999999999</v>
      </c>
      <c r="W64" s="95">
        <v>9.8000000000000004E-2</v>
      </c>
      <c r="X64" s="98">
        <v>8.5999999999999993E-2</v>
      </c>
      <c r="Y64" s="95">
        <v>8.5999999999999993E-2</v>
      </c>
      <c r="Z64" s="95">
        <v>7.9000000000000001E-2</v>
      </c>
      <c r="AA64" s="95">
        <v>8.4000000000000005E-2</v>
      </c>
      <c r="AB64" s="95">
        <v>7.8E-2</v>
      </c>
      <c r="AC64" s="98">
        <v>8.5999999999999993E-2</v>
      </c>
      <c r="AD64" s="95">
        <v>8.5999999999999993E-2</v>
      </c>
      <c r="AE64" s="95">
        <v>8.7999999999999995E-2</v>
      </c>
      <c r="AF64" s="95">
        <v>8.5000000000000006E-2</v>
      </c>
      <c r="AG64" s="95">
        <v>8.2000000000000003E-2</v>
      </c>
      <c r="AH64" s="98">
        <v>8.4000000000000005E-2</v>
      </c>
      <c r="AI64" s="95">
        <v>8.4000000000000005E-2</v>
      </c>
      <c r="AJ64" s="95">
        <v>9.0999999999999998E-2</v>
      </c>
      <c r="AK64" s="95">
        <v>0.11700000000000001</v>
      </c>
      <c r="AL64" s="95">
        <v>0.109</v>
      </c>
      <c r="AM64" s="98">
        <v>0.111</v>
      </c>
      <c r="AN64" s="95">
        <v>0.111</v>
      </c>
      <c r="AO64" s="95">
        <v>0.122</v>
      </c>
      <c r="AP64" s="95">
        <v>0.14399999999999999</v>
      </c>
      <c r="AQ64" s="95">
        <v>0.17799999999999999</v>
      </c>
      <c r="AR64" s="98">
        <v>0.17699999999999999</v>
      </c>
      <c r="AS64" s="95">
        <v>0.17699999999999999</v>
      </c>
      <c r="AT64" s="95">
        <v>0.17100000000000001</v>
      </c>
      <c r="AU64" s="95">
        <v>0.15</v>
      </c>
      <c r="AV64" s="95">
        <v>7.4999999999999997E-2</v>
      </c>
      <c r="AW64" s="98">
        <v>0.104</v>
      </c>
      <c r="AX64" s="95">
        <v>0.104</v>
      </c>
      <c r="AY64" s="95">
        <v>9.0999999999999998E-2</v>
      </c>
      <c r="AZ64" s="95">
        <v>8.5999999999999993E-2</v>
      </c>
      <c r="BA64" s="95">
        <v>9.1999999999999998E-2</v>
      </c>
      <c r="BB64" s="98">
        <v>0</v>
      </c>
      <c r="BC64" s="95">
        <v>0</v>
      </c>
      <c r="BD64" s="95">
        <v>0</v>
      </c>
      <c r="BE64" s="95">
        <v>0</v>
      </c>
      <c r="BF64" s="95">
        <v>0</v>
      </c>
      <c r="BG64" s="98">
        <v>0</v>
      </c>
      <c r="BH64" s="95">
        <v>0</v>
      </c>
      <c r="BI64" s="95">
        <v>0</v>
      </c>
      <c r="BJ64" s="95">
        <v>0</v>
      </c>
      <c r="BK64" s="95">
        <v>0</v>
      </c>
      <c r="BL64" s="98">
        <v>0</v>
      </c>
      <c r="BM64" s="95">
        <v>0</v>
      </c>
      <c r="BN64" s="95">
        <v>0</v>
      </c>
      <c r="BO64" s="95">
        <v>0</v>
      </c>
      <c r="BP64" s="95">
        <v>0</v>
      </c>
      <c r="BQ64" s="98">
        <v>0</v>
      </c>
      <c r="BR64" s="95">
        <v>0</v>
      </c>
      <c r="BS64" s="95">
        <v>0</v>
      </c>
      <c r="BT64" s="95">
        <v>0</v>
      </c>
      <c r="BU64" s="95">
        <v>0</v>
      </c>
      <c r="BV64" s="98">
        <v>0</v>
      </c>
      <c r="BW64" s="95">
        <v>0</v>
      </c>
      <c r="BX64" s="95">
        <v>0</v>
      </c>
      <c r="BY64" s="95">
        <v>0</v>
      </c>
      <c r="BZ64" s="95">
        <v>0</v>
      </c>
    </row>
    <row r="65" spans="1:78" x14ac:dyDescent="0.2">
      <c r="A65" s="44" t="s">
        <v>97</v>
      </c>
      <c r="B65" s="25">
        <v>0.5174170556204285</v>
      </c>
      <c r="C65" s="25">
        <v>0.51525643334307036</v>
      </c>
      <c r="D65" s="98">
        <v>0.55129427864322411</v>
      </c>
      <c r="E65" s="25">
        <v>0.55129427864322411</v>
      </c>
      <c r="F65" s="25">
        <v>0.52009894210567775</v>
      </c>
      <c r="G65" s="25">
        <v>0.51000602012765861</v>
      </c>
      <c r="H65" s="25">
        <v>0.5035845015991478</v>
      </c>
      <c r="I65" s="98">
        <v>0.49953085807241004</v>
      </c>
      <c r="J65" s="25">
        <v>0.49953085807241004</v>
      </c>
      <c r="K65" s="25">
        <v>0.45249339800898281</v>
      </c>
      <c r="L65" s="25">
        <v>0.46472453271853742</v>
      </c>
      <c r="M65" s="25">
        <v>0.40542632157318303</v>
      </c>
      <c r="N65" s="98">
        <v>0.41399999999999998</v>
      </c>
      <c r="O65" s="25">
        <v>0.41399999999999998</v>
      </c>
      <c r="P65" s="25">
        <v>0.378</v>
      </c>
      <c r="Q65" s="95">
        <v>0.376</v>
      </c>
      <c r="R65" s="95">
        <v>0.36899999999999999</v>
      </c>
      <c r="S65" s="98">
        <v>0.37</v>
      </c>
      <c r="T65" s="95">
        <v>0.37</v>
      </c>
      <c r="U65" s="95">
        <v>0.36499999999999999</v>
      </c>
      <c r="V65" s="95">
        <v>0.377</v>
      </c>
      <c r="W65" s="95">
        <v>0.36099999999999999</v>
      </c>
      <c r="X65" s="98">
        <v>0.34699999999999998</v>
      </c>
      <c r="Y65" s="95">
        <v>0.34699999999999998</v>
      </c>
      <c r="Z65" s="95">
        <v>0.33700000000000002</v>
      </c>
      <c r="AA65" s="95">
        <v>0.32400000000000001</v>
      </c>
      <c r="AB65" s="95">
        <v>0.3</v>
      </c>
      <c r="AC65" s="98">
        <v>0.3</v>
      </c>
      <c r="AD65" s="95">
        <v>0.3</v>
      </c>
      <c r="AE65" s="95">
        <v>0.29199999999999998</v>
      </c>
      <c r="AF65" s="95">
        <v>0.26300000000000001</v>
      </c>
      <c r="AG65" s="95">
        <v>0.25800000000000001</v>
      </c>
      <c r="AH65" s="98">
        <v>0.26200000000000001</v>
      </c>
      <c r="AI65" s="95">
        <v>0.26200000000000001</v>
      </c>
      <c r="AJ65" s="95">
        <v>0.21099999999999999</v>
      </c>
      <c r="AK65" s="95">
        <v>0.14399999999999999</v>
      </c>
      <c r="AL65" s="95">
        <v>0.14299999999999999</v>
      </c>
      <c r="AM65" s="98">
        <v>0.13</v>
      </c>
      <c r="AN65" s="95">
        <v>0.13</v>
      </c>
      <c r="AO65" s="95">
        <v>0.13</v>
      </c>
      <c r="AP65" s="95">
        <v>0.13500000000000001</v>
      </c>
      <c r="AQ65" s="95">
        <v>0.11</v>
      </c>
      <c r="AR65" s="98">
        <v>0.106</v>
      </c>
      <c r="AS65" s="95">
        <v>0.106</v>
      </c>
      <c r="AT65" s="95">
        <v>0.10100000000000001</v>
      </c>
      <c r="AU65" s="95">
        <v>7.5999999999999998E-2</v>
      </c>
      <c r="AV65" s="95">
        <v>7.3999999999999996E-2</v>
      </c>
      <c r="AW65" s="98">
        <v>6.8000000000000005E-2</v>
      </c>
      <c r="AX65" s="95">
        <v>6.8000000000000005E-2</v>
      </c>
      <c r="AY65" s="95">
        <v>3.4000000000000002E-2</v>
      </c>
      <c r="AZ65" s="95">
        <v>5.7000000000000002E-2</v>
      </c>
      <c r="BA65" s="95">
        <v>3.5999999999999997E-2</v>
      </c>
      <c r="BB65" s="98">
        <v>0</v>
      </c>
      <c r="BC65" s="95">
        <v>0</v>
      </c>
      <c r="BD65" s="95">
        <v>0</v>
      </c>
      <c r="BE65" s="95">
        <v>0</v>
      </c>
      <c r="BF65" s="95">
        <v>0</v>
      </c>
      <c r="BG65" s="98">
        <v>0</v>
      </c>
      <c r="BH65" s="95">
        <v>0</v>
      </c>
      <c r="BI65" s="95">
        <v>0</v>
      </c>
      <c r="BJ65" s="95">
        <v>0</v>
      </c>
      <c r="BK65" s="95">
        <v>0</v>
      </c>
      <c r="BL65" s="98">
        <v>0</v>
      </c>
      <c r="BM65" s="95">
        <v>0</v>
      </c>
      <c r="BN65" s="95">
        <v>0</v>
      </c>
      <c r="BO65" s="95">
        <v>0</v>
      </c>
      <c r="BP65" s="95">
        <v>0</v>
      </c>
      <c r="BQ65" s="98">
        <v>0</v>
      </c>
      <c r="BR65" s="95">
        <v>0</v>
      </c>
      <c r="BS65" s="95">
        <v>0</v>
      </c>
      <c r="BT65" s="95">
        <v>0</v>
      </c>
      <c r="BU65" s="95">
        <v>0</v>
      </c>
      <c r="BV65" s="98">
        <v>0</v>
      </c>
      <c r="BW65" s="95">
        <v>0</v>
      </c>
      <c r="BX65" s="95">
        <v>0</v>
      </c>
      <c r="BY65" s="95">
        <v>0</v>
      </c>
      <c r="BZ65" s="95">
        <v>0</v>
      </c>
    </row>
    <row r="66" spans="1:78" x14ac:dyDescent="0.2">
      <c r="A66" s="4" t="s">
        <v>98</v>
      </c>
    </row>
    <row r="68" spans="1:78" x14ac:dyDescent="0.2">
      <c r="A68" s="45" t="s">
        <v>99</v>
      </c>
      <c r="B68" s="46"/>
      <c r="C68" s="46"/>
      <c r="D68" s="46"/>
      <c r="E68" s="46"/>
      <c r="F68" s="46"/>
      <c r="G68" s="46"/>
      <c r="H68" s="46"/>
      <c r="I68" s="46"/>
      <c r="J68" s="46"/>
      <c r="K68" s="46"/>
      <c r="L68" s="46"/>
      <c r="M68" s="46"/>
      <c r="N68" s="46"/>
      <c r="O68" s="46"/>
      <c r="P68" s="46"/>
      <c r="Q68" s="46"/>
      <c r="R68" s="46"/>
      <c r="S68" s="46"/>
      <c r="AU68" s="37"/>
      <c r="AV68" s="37"/>
      <c r="AW68" s="37"/>
      <c r="AX68" s="37"/>
      <c r="AY68" s="37"/>
      <c r="AZ68" s="37"/>
      <c r="BA68" s="37"/>
      <c r="BB68" s="37"/>
      <c r="BC68" s="37"/>
      <c r="BD68" s="37"/>
      <c r="BF68" s="37"/>
      <c r="BG68" s="37"/>
      <c r="BH68" s="37"/>
      <c r="BI68" s="37"/>
    </row>
    <row r="69" spans="1:78" x14ac:dyDescent="0.2">
      <c r="A69" s="47" t="s">
        <v>100</v>
      </c>
      <c r="B69" s="46"/>
      <c r="C69" s="46"/>
      <c r="D69" s="46"/>
      <c r="E69" s="46"/>
      <c r="F69" s="46"/>
      <c r="G69" s="46"/>
      <c r="H69" s="46"/>
      <c r="I69" s="46"/>
      <c r="J69" s="46"/>
      <c r="K69" s="46"/>
      <c r="L69" s="46"/>
      <c r="M69" s="46"/>
      <c r="N69" s="46"/>
      <c r="O69" s="46"/>
      <c r="P69" s="46"/>
      <c r="Q69" s="46"/>
      <c r="R69" s="46"/>
      <c r="S69" s="48"/>
      <c r="AY69" s="49"/>
      <c r="BD69" s="49"/>
    </row>
    <row r="70" spans="1:78" x14ac:dyDescent="0.2">
      <c r="A70" s="47" t="s">
        <v>101</v>
      </c>
      <c r="B70" s="48"/>
      <c r="C70" s="48"/>
      <c r="D70" s="48"/>
      <c r="E70" s="48"/>
      <c r="F70" s="48"/>
      <c r="G70" s="48"/>
      <c r="H70" s="48"/>
      <c r="I70" s="48"/>
      <c r="J70" s="48"/>
      <c r="K70" s="48"/>
      <c r="L70" s="48"/>
      <c r="M70" s="48"/>
      <c r="N70" s="48"/>
      <c r="O70" s="48"/>
      <c r="P70" s="48"/>
      <c r="Q70" s="48"/>
      <c r="R70" s="48"/>
      <c r="S70" s="46"/>
      <c r="AY70" s="50"/>
      <c r="BD70" s="50"/>
    </row>
    <row r="71" spans="1:78" x14ac:dyDescent="0.2">
      <c r="A71" s="51"/>
    </row>
    <row r="72" spans="1:78" x14ac:dyDescent="0.2">
      <c r="A72" s="47" t="s">
        <v>102</v>
      </c>
    </row>
    <row r="73" spans="1:78" x14ac:dyDescent="0.2">
      <c r="A73" s="45" t="s">
        <v>103</v>
      </c>
    </row>
    <row r="74" spans="1:78" x14ac:dyDescent="0.2">
      <c r="A74" s="45"/>
    </row>
    <row r="75" spans="1:78" x14ac:dyDescent="0.2">
      <c r="A75" s="47" t="s">
        <v>278</v>
      </c>
    </row>
    <row r="76" spans="1:78" x14ac:dyDescent="0.2">
      <c r="A76" s="45" t="s">
        <v>279</v>
      </c>
    </row>
    <row r="77" spans="1:78" x14ac:dyDescent="0.2">
      <c r="A77" s="45"/>
    </row>
    <row r="78" spans="1:78" x14ac:dyDescent="0.2">
      <c r="A78" s="47" t="s">
        <v>104</v>
      </c>
    </row>
    <row r="79" spans="1:78" x14ac:dyDescent="0.2">
      <c r="A79" s="45" t="s">
        <v>105</v>
      </c>
    </row>
    <row r="80" spans="1:78" x14ac:dyDescent="0.2">
      <c r="A80" s="51"/>
    </row>
    <row r="81" spans="1:1" x14ac:dyDescent="0.2">
      <c r="A81" s="47" t="s">
        <v>232</v>
      </c>
    </row>
    <row r="82" spans="1:1" x14ac:dyDescent="0.2">
      <c r="A82" s="45" t="s">
        <v>257</v>
      </c>
    </row>
    <row r="83" spans="1:1" x14ac:dyDescent="0.2">
      <c r="A83" s="51"/>
    </row>
  </sheetData>
  <pageMargins left="0.511811024" right="0.511811024" top="0.78740157499999996" bottom="0.78740157499999996" header="0.31496062000000002" footer="0.3149606200000000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65192-2FE6-421B-86AB-D7DDC5E96DD2}">
  <sheetPr codeName="Planilha3">
    <tabColor rgb="FFE4002B"/>
  </sheetPr>
  <dimension ref="A5:BZ116"/>
  <sheetViews>
    <sheetView showGridLines="0" zoomScale="85" zoomScaleNormal="85" workbookViewId="0">
      <selection activeCell="B18" sqref="B18"/>
    </sheetView>
  </sheetViews>
  <sheetFormatPr defaultColWidth="8.7109375" defaultRowHeight="12.75" x14ac:dyDescent="0.2"/>
  <cols>
    <col min="1" max="1" width="53.7109375" style="4" customWidth="1"/>
    <col min="2" max="78" width="14.5703125" style="4" customWidth="1"/>
    <col min="79" max="16384" width="8.7109375" style="4"/>
  </cols>
  <sheetData>
    <row r="5" spans="1:78" s="5" customFormat="1" x14ac:dyDescent="0.2">
      <c r="A5" s="10"/>
    </row>
    <row r="6" spans="1:78" x14ac:dyDescent="0.2">
      <c r="A6" s="13" t="s">
        <v>106</v>
      </c>
    </row>
    <row r="7" spans="1:78" s="18" customFormat="1" x14ac:dyDescent="0.25">
      <c r="A7" s="14" t="s">
        <v>1</v>
      </c>
      <c r="B7" s="16" t="s">
        <v>277</v>
      </c>
      <c r="C7" s="16" t="s">
        <v>276</v>
      </c>
      <c r="D7" s="16">
        <v>2025</v>
      </c>
      <c r="E7" s="16" t="s">
        <v>274</v>
      </c>
      <c r="F7" s="16" t="s">
        <v>265</v>
      </c>
      <c r="G7" s="16" t="s">
        <v>264</v>
      </c>
      <c r="H7" s="16" t="s">
        <v>263</v>
      </c>
      <c r="I7" s="16">
        <v>2024</v>
      </c>
      <c r="J7" s="16" t="s">
        <v>256</v>
      </c>
      <c r="K7" s="126" t="s">
        <v>253</v>
      </c>
      <c r="L7" s="126" t="s">
        <v>252</v>
      </c>
      <c r="M7" s="16" t="s">
        <v>233</v>
      </c>
      <c r="N7" s="16">
        <v>2023</v>
      </c>
      <c r="O7" s="16" t="s">
        <v>227</v>
      </c>
      <c r="P7" s="16" t="s">
        <v>2</v>
      </c>
      <c r="Q7" s="16" t="s">
        <v>3</v>
      </c>
      <c r="R7" s="16" t="s">
        <v>4</v>
      </c>
      <c r="S7" s="16">
        <v>2022</v>
      </c>
      <c r="T7" s="16" t="s">
        <v>5</v>
      </c>
      <c r="U7" s="16" t="s">
        <v>6</v>
      </c>
      <c r="V7" s="16" t="s">
        <v>7</v>
      </c>
      <c r="W7" s="16" t="s">
        <v>8</v>
      </c>
      <c r="X7" s="16">
        <v>2021</v>
      </c>
      <c r="Y7" s="16" t="s">
        <v>9</v>
      </c>
      <c r="Z7" s="16" t="s">
        <v>10</v>
      </c>
      <c r="AA7" s="16" t="s">
        <v>11</v>
      </c>
      <c r="AB7" s="16" t="s">
        <v>12</v>
      </c>
      <c r="AC7" s="16">
        <v>2020</v>
      </c>
      <c r="AD7" s="16" t="s">
        <v>13</v>
      </c>
      <c r="AE7" s="16" t="s">
        <v>14</v>
      </c>
      <c r="AF7" s="16" t="s">
        <v>15</v>
      </c>
      <c r="AG7" s="16" t="s">
        <v>16</v>
      </c>
      <c r="AH7" s="16">
        <v>2019</v>
      </c>
      <c r="AI7" s="16" t="s">
        <v>17</v>
      </c>
      <c r="AJ7" s="16" t="s">
        <v>18</v>
      </c>
      <c r="AK7" s="16" t="s">
        <v>19</v>
      </c>
      <c r="AL7" s="16" t="s">
        <v>20</v>
      </c>
      <c r="AM7" s="16">
        <v>2018</v>
      </c>
      <c r="AN7" s="16" t="s">
        <v>21</v>
      </c>
      <c r="AO7" s="16" t="s">
        <v>22</v>
      </c>
      <c r="AP7" s="16" t="s">
        <v>23</v>
      </c>
      <c r="AQ7" s="16" t="s">
        <v>24</v>
      </c>
      <c r="AR7" s="16">
        <v>2017</v>
      </c>
      <c r="AS7" s="16" t="s">
        <v>25</v>
      </c>
      <c r="AT7" s="16" t="s">
        <v>26</v>
      </c>
      <c r="AU7" s="16" t="s">
        <v>27</v>
      </c>
      <c r="AV7" s="16" t="s">
        <v>28</v>
      </c>
      <c r="AW7" s="16">
        <v>2016</v>
      </c>
      <c r="AX7" s="16" t="s">
        <v>29</v>
      </c>
      <c r="AY7" s="16" t="s">
        <v>30</v>
      </c>
      <c r="AZ7" s="16" t="s">
        <v>31</v>
      </c>
      <c r="BA7" s="16" t="s">
        <v>32</v>
      </c>
      <c r="BB7" s="16">
        <v>2015</v>
      </c>
      <c r="BC7" s="16" t="s">
        <v>33</v>
      </c>
      <c r="BD7" s="16" t="s">
        <v>34</v>
      </c>
      <c r="BE7" s="16" t="s">
        <v>35</v>
      </c>
      <c r="BF7" s="16" t="s">
        <v>36</v>
      </c>
      <c r="BG7" s="16">
        <v>2014</v>
      </c>
      <c r="BH7" s="16" t="s">
        <v>37</v>
      </c>
      <c r="BI7" s="16" t="s">
        <v>38</v>
      </c>
      <c r="BJ7" s="16" t="s">
        <v>39</v>
      </c>
      <c r="BK7" s="16" t="s">
        <v>40</v>
      </c>
      <c r="BL7" s="16">
        <v>2013</v>
      </c>
      <c r="BM7" s="16" t="s">
        <v>41</v>
      </c>
      <c r="BN7" s="16" t="s">
        <v>42</v>
      </c>
      <c r="BO7" s="16" t="s">
        <v>43</v>
      </c>
      <c r="BP7" s="16" t="s">
        <v>44</v>
      </c>
      <c r="BQ7" s="16">
        <v>2012</v>
      </c>
      <c r="BR7" s="16" t="s">
        <v>45</v>
      </c>
      <c r="BS7" s="16" t="s">
        <v>46</v>
      </c>
      <c r="BT7" s="16" t="s">
        <v>47</v>
      </c>
      <c r="BU7" s="16" t="s">
        <v>48</v>
      </c>
      <c r="BV7" s="16">
        <v>2011</v>
      </c>
      <c r="BW7" s="16" t="s">
        <v>49</v>
      </c>
      <c r="BX7" s="16" t="s">
        <v>50</v>
      </c>
      <c r="BY7" s="16" t="s">
        <v>51</v>
      </c>
      <c r="BZ7" s="16" t="s">
        <v>52</v>
      </c>
    </row>
    <row r="8" spans="1:78" x14ac:dyDescent="0.2">
      <c r="A8" s="19" t="s">
        <v>107</v>
      </c>
      <c r="B8" s="52"/>
      <c r="C8" s="52"/>
      <c r="D8" s="52"/>
      <c r="E8" s="52"/>
      <c r="F8" s="52"/>
      <c r="G8" s="52"/>
      <c r="H8" s="52"/>
      <c r="I8" s="52"/>
      <c r="J8" s="52"/>
      <c r="K8" s="52"/>
      <c r="L8" s="52"/>
      <c r="M8" s="52"/>
      <c r="N8" s="52"/>
      <c r="O8" s="52"/>
      <c r="P8" s="52"/>
      <c r="Q8" s="52"/>
      <c r="R8" s="52"/>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row>
    <row r="9" spans="1:78" x14ac:dyDescent="0.2">
      <c r="A9" s="23" t="s">
        <v>108</v>
      </c>
      <c r="B9" s="24">
        <f>'Consolidado - Financeiro'!B9-'Alea - Financeiro'!B9</f>
        <v>1204.9426177899998</v>
      </c>
      <c r="C9" s="24">
        <f>'Consolidado - Financeiro'!C9-'Alea - Financeiro'!C9</f>
        <v>1111.9233147499999</v>
      </c>
      <c r="D9" s="97">
        <f>'Consolidado - Financeiro'!D9-'Alea - Financeiro'!D9</f>
        <v>3819.9999999999995</v>
      </c>
      <c r="E9" s="24">
        <f>'Consolidado - Financeiro'!E9-'Alea - Financeiro'!E9</f>
        <v>1099.8</v>
      </c>
      <c r="F9" s="24">
        <f>'Consolidado - Financeiro'!F9-'Alea - Financeiro'!F9</f>
        <v>1039.8570532600002</v>
      </c>
      <c r="G9" s="24">
        <f>'Consolidado - Financeiro'!G9-'Alea - Financeiro'!G9</f>
        <v>892.28590423000014</v>
      </c>
      <c r="H9" s="24">
        <f>'Consolidado - Financeiro'!H9-'Alea - Financeiro'!H9</f>
        <v>787.98523888</v>
      </c>
      <c r="I9" s="97">
        <f>'Consolidado - Financeiro'!I9-'Alea - Financeiro'!I9</f>
        <v>3023.1216341599998</v>
      </c>
      <c r="J9" s="24">
        <f>'Consolidado - Financeiro'!J9-'Alea - Financeiro'!J9</f>
        <v>791.44323172999987</v>
      </c>
      <c r="K9" s="24">
        <f>'Consolidado - Financeiro'!K9-'Alea - Financeiro'!K9</f>
        <v>837.30073777000007</v>
      </c>
      <c r="L9" s="24">
        <f>'Consolidado - Financeiro'!L9-'Alea - Financeiro'!L9</f>
        <v>704.67463384999996</v>
      </c>
      <c r="M9" s="24">
        <f>'Consolidado - Financeiro'!M9-'Alea - Financeiro'!M9</f>
        <v>689.70303080999997</v>
      </c>
      <c r="N9" s="97">
        <f>'Consolidado - Financeiro'!N9-'Alea - Financeiro'!N9</f>
        <v>2795.0410000000002</v>
      </c>
      <c r="O9" s="24">
        <f>'Consolidado - Financeiro'!O9-'Alea - Financeiro'!O9</f>
        <v>709.72315818999994</v>
      </c>
      <c r="P9" s="24">
        <f>'Consolidado - Financeiro'!P9-'Alea - Financeiro'!P9</f>
        <v>752.81884957000011</v>
      </c>
      <c r="Q9" s="24">
        <f>'Consolidado - Financeiro'!Q9-'Alea - Financeiro'!Q9</f>
        <v>688.53162302999988</v>
      </c>
      <c r="R9" s="24">
        <f>'Consolidado - Financeiro'!R9-'Alea - Financeiro'!R9</f>
        <v>643.92436921000001</v>
      </c>
      <c r="S9" s="97">
        <f>'Consolidado - Financeiro'!S9-'Alea - Financeiro'!S9</f>
        <v>2382.22611964</v>
      </c>
      <c r="T9" s="24">
        <f>'Consolidado - Financeiro'!T9-'Alea - Financeiro'!T9</f>
        <v>622.37034300000005</v>
      </c>
      <c r="U9" s="24">
        <f>'Consolidado - Financeiro'!U9-'Alea - Financeiro'!U9</f>
        <v>570.11400000000003</v>
      </c>
      <c r="V9" s="24">
        <f>'Consolidado - Financeiro'!V9-'Alea - Financeiro'!V9</f>
        <v>618.66789797000001</v>
      </c>
      <c r="W9" s="24">
        <f>'Consolidado - Financeiro'!W9-'Alea - Financeiro'!W9</f>
        <v>571.07387867</v>
      </c>
      <c r="X9" s="97">
        <f>'Consolidado - Financeiro'!X9-'Alea - Financeiro'!X9</f>
        <v>2520.9436421400001</v>
      </c>
      <c r="Y9" s="24">
        <f>'Consolidado - Financeiro'!Y9-'Alea - Financeiro'!Y9</f>
        <v>506.12253067900002</v>
      </c>
      <c r="Z9" s="24">
        <f>'Consolidado - Financeiro'!Z9-'Alea - Financeiro'!Z9</f>
        <v>713.05172173200003</v>
      </c>
      <c r="AA9" s="24">
        <f>'Consolidado - Financeiro'!AA9-'Alea - Financeiro'!AA9</f>
        <v>698.86938972900009</v>
      </c>
      <c r="AB9" s="24">
        <f>'Consolidado - Financeiro'!AB9-'Alea - Financeiro'!AB9</f>
        <v>602.9</v>
      </c>
      <c r="AC9" s="97">
        <f>'Consolidado - Financeiro'!AC9-'Alea - Financeiro'!AC9</f>
        <v>2282.4</v>
      </c>
      <c r="AD9" s="24">
        <f>'Consolidado - Financeiro'!AD9-'Alea - Financeiro'!AD9</f>
        <v>685.9</v>
      </c>
      <c r="AE9" s="24">
        <f>'Consolidado - Financeiro'!AE9-'Alea - Financeiro'!AE9</f>
        <v>654.5</v>
      </c>
      <c r="AF9" s="24">
        <f>'Consolidado - Financeiro'!AF9-'Alea - Financeiro'!AF9</f>
        <v>526.1</v>
      </c>
      <c r="AG9" s="24">
        <f>'Consolidado - Financeiro'!AG9-'Alea - Financeiro'!AG9</f>
        <v>415.8</v>
      </c>
      <c r="AH9" s="97">
        <f>'Consolidado - Financeiro'!AH9-'Alea - Financeiro'!AH9</f>
        <v>1950.1</v>
      </c>
      <c r="AI9" s="24">
        <f>'Consolidado - Financeiro'!AI9-'Alea - Financeiro'!AI9</f>
        <v>543.1</v>
      </c>
      <c r="AJ9" s="24">
        <f>'Consolidado - Financeiro'!AJ9-'Alea - Financeiro'!AJ9</f>
        <v>508.5</v>
      </c>
      <c r="AK9" s="24">
        <f>'Consolidado - Financeiro'!AK9-'Alea - Financeiro'!AK9</f>
        <v>489.1</v>
      </c>
      <c r="AL9" s="24">
        <f>'Consolidado - Financeiro'!AL9-'Alea - Financeiro'!AL9</f>
        <v>409.3</v>
      </c>
      <c r="AM9" s="97">
        <f>'Consolidado - Financeiro'!AM9-'Alea - Financeiro'!AM9</f>
        <v>1681.3</v>
      </c>
      <c r="AN9" s="24">
        <f>'Consolidado - Financeiro'!AN9-'Alea - Financeiro'!AN9</f>
        <v>454.6</v>
      </c>
      <c r="AO9" s="24">
        <f>'Consolidado - Financeiro'!AO9-'Alea - Financeiro'!AO9</f>
        <v>461.5</v>
      </c>
      <c r="AP9" s="24">
        <f>'Consolidado - Financeiro'!AP9-'Alea - Financeiro'!AP9</f>
        <v>399.1</v>
      </c>
      <c r="AQ9" s="24">
        <f>'Consolidado - Financeiro'!AQ9-'Alea - Financeiro'!AQ9</f>
        <v>366.1</v>
      </c>
      <c r="AR9" s="97">
        <f>'Consolidado - Financeiro'!AR9-'Alea - Financeiro'!AR9</f>
        <v>1357.9</v>
      </c>
      <c r="AS9" s="24">
        <f>'Consolidado - Financeiro'!AS9-'Alea - Financeiro'!AS9</f>
        <v>357.2</v>
      </c>
      <c r="AT9" s="24">
        <f>'Consolidado - Financeiro'!AT9-'Alea - Financeiro'!AT9</f>
        <v>361.4</v>
      </c>
      <c r="AU9" s="24">
        <f>'Consolidado - Financeiro'!AU9-'Alea - Financeiro'!AU9</f>
        <v>314.60000000000002</v>
      </c>
      <c r="AV9" s="24">
        <f>'Consolidado - Financeiro'!AV9-'Alea - Financeiro'!AV9</f>
        <v>324.7</v>
      </c>
      <c r="AW9" s="97">
        <f>'Consolidado - Financeiro'!AW9-'Alea - Financeiro'!AW9</f>
        <v>1052.7</v>
      </c>
      <c r="AX9" s="24">
        <f>'Consolidado - Financeiro'!AX9-'Alea - Financeiro'!AX9</f>
        <v>286.89999999999998</v>
      </c>
      <c r="AY9" s="24">
        <f>'Consolidado - Financeiro'!AY9-'Alea - Financeiro'!AY9</f>
        <v>270.5</v>
      </c>
      <c r="AZ9" s="24">
        <f>'Consolidado - Financeiro'!AZ9-'Alea - Financeiro'!AZ9</f>
        <v>260.7</v>
      </c>
      <c r="BA9" s="24">
        <f>'Consolidado - Financeiro'!BA9-'Alea - Financeiro'!BA9</f>
        <v>234.6</v>
      </c>
      <c r="BB9" s="97">
        <f>'Consolidado - Financeiro'!BB9-'Alea - Financeiro'!BB9</f>
        <v>851</v>
      </c>
      <c r="BC9" s="24">
        <f>'Consolidado - Financeiro'!BC9-'Alea - Financeiro'!BC9</f>
        <v>206.8</v>
      </c>
      <c r="BD9" s="24">
        <f>'Consolidado - Financeiro'!BD9-'Alea - Financeiro'!BD9</f>
        <v>221.6</v>
      </c>
      <c r="BE9" s="24">
        <f>'Consolidado - Financeiro'!BE9-'Alea - Financeiro'!BE9</f>
        <v>243.1</v>
      </c>
      <c r="BF9" s="24">
        <f>'Consolidado - Financeiro'!BF9-'Alea - Financeiro'!BF9</f>
        <v>179.4</v>
      </c>
      <c r="BG9" s="97">
        <f>'Consolidado - Financeiro'!BG9-'Alea - Financeiro'!BG9</f>
        <v>570.1</v>
      </c>
      <c r="BH9" s="24">
        <f>'Consolidado - Financeiro'!BH9-'Alea - Financeiro'!BH9</f>
        <v>158.30000000000001</v>
      </c>
      <c r="BI9" s="24">
        <f>'Consolidado - Financeiro'!BI9-'Alea - Financeiro'!BI9</f>
        <v>128.9</v>
      </c>
      <c r="BJ9" s="24">
        <f>'Consolidado - Financeiro'!BJ9-'Alea - Financeiro'!BJ9</f>
        <v>176.9</v>
      </c>
      <c r="BK9" s="24">
        <f>'Consolidado - Financeiro'!BK9-'Alea - Financeiro'!BK9</f>
        <v>106</v>
      </c>
      <c r="BL9" s="97">
        <f>'Consolidado - Financeiro'!BL9-'Alea - Financeiro'!BL9</f>
        <v>817.5</v>
      </c>
      <c r="BM9" s="24">
        <f>'Consolidado - Financeiro'!BM9-'Alea - Financeiro'!BM9</f>
        <v>214.9</v>
      </c>
      <c r="BN9" s="24">
        <f>'Consolidado - Financeiro'!BN9-'Alea - Financeiro'!BN9</f>
        <v>195.8</v>
      </c>
      <c r="BO9" s="24">
        <f>'Consolidado - Financeiro'!BO9-'Alea - Financeiro'!BO9</f>
        <v>266.5</v>
      </c>
      <c r="BP9" s="24">
        <f>'Consolidado - Financeiro'!BP9-'Alea - Financeiro'!BP9</f>
        <v>140.30000000000001</v>
      </c>
      <c r="BQ9" s="97">
        <f>'Consolidado - Financeiro'!BQ9-'Alea - Financeiro'!BQ9</f>
        <v>1069.0999999999999</v>
      </c>
      <c r="BR9" s="24">
        <f>'Consolidado - Financeiro'!BR9-'Alea - Financeiro'!BR9</f>
        <v>194</v>
      </c>
      <c r="BS9" s="24">
        <f>'Consolidado - Financeiro'!BS9-'Alea - Financeiro'!BS9</f>
        <v>307.8</v>
      </c>
      <c r="BT9" s="24">
        <f>'Consolidado - Financeiro'!BT9-'Alea - Financeiro'!BT9</f>
        <v>273.39999999999998</v>
      </c>
      <c r="BU9" s="24">
        <f>'Consolidado - Financeiro'!BU9-'Alea - Financeiro'!BU9</f>
        <v>293.8</v>
      </c>
      <c r="BV9" s="97">
        <f>'Consolidado - Financeiro'!BV9-'Alea - Financeiro'!BV9</f>
        <v>439.3</v>
      </c>
      <c r="BW9" s="24">
        <f>'Consolidado - Financeiro'!BW9-'Alea - Financeiro'!BW9</f>
        <v>-335.3</v>
      </c>
      <c r="BX9" s="24">
        <f>'Consolidado - Financeiro'!BX9-'Alea - Financeiro'!BX9</f>
        <v>237.3</v>
      </c>
      <c r="BY9" s="24">
        <f>'Consolidado - Financeiro'!BY9-'Alea - Financeiro'!BY9</f>
        <v>303.3</v>
      </c>
      <c r="BZ9" s="24">
        <f>'Consolidado - Financeiro'!BZ9-'Alea - Financeiro'!BZ9</f>
        <v>234</v>
      </c>
    </row>
    <row r="10" spans="1:78" x14ac:dyDescent="0.2">
      <c r="A10" s="23" t="s">
        <v>109</v>
      </c>
      <c r="B10" s="24">
        <f>'Consolidado - Financeiro'!B10-'Alea - Financeiro'!B10</f>
        <v>480.8555569799999</v>
      </c>
      <c r="C10" s="24">
        <f>'Consolidado - Financeiro'!C10-'Alea - Financeiro'!C10</f>
        <v>421.51280886000001</v>
      </c>
      <c r="D10" s="97">
        <f>'Consolidado - Financeiro'!D10-'Alea - Financeiro'!D10</f>
        <v>1356.2</v>
      </c>
      <c r="E10" s="24">
        <f>'Consolidado - Financeiro'!E10-'Alea - Financeiro'!E10</f>
        <v>398.5</v>
      </c>
      <c r="F10" s="24">
        <f>'Consolidado - Financeiro'!F10-'Alea - Financeiro'!F10</f>
        <v>358.79766133000015</v>
      </c>
      <c r="G10" s="24">
        <f>'Consolidado - Financeiro'!G10-'Alea - Financeiro'!G10</f>
        <v>313.09998544000007</v>
      </c>
      <c r="H10" s="24">
        <f>'Consolidado - Financeiro'!H10-'Alea - Financeiro'!H10</f>
        <v>285.76613672999997</v>
      </c>
      <c r="I10" s="97">
        <f>'Consolidado - Financeiro'!I10-'Alea - Financeiro'!I10</f>
        <v>959.17087810999999</v>
      </c>
      <c r="J10" s="24">
        <f>'Consolidado - Financeiro'!J10-'Alea - Financeiro'!J10</f>
        <v>255.06898672999992</v>
      </c>
      <c r="K10" s="24">
        <f>'Consolidado - Financeiro'!K10-'Alea - Financeiro'!K10</f>
        <v>285.82698585000009</v>
      </c>
      <c r="L10" s="24">
        <f>'Consolidado - Financeiro'!L10-'Alea - Financeiro'!L10</f>
        <v>221.83203632000004</v>
      </c>
      <c r="M10" s="24">
        <f>'Consolidado - Financeiro'!M10-'Alea - Financeiro'!M10</f>
        <v>196.44286921000005</v>
      </c>
      <c r="N10" s="97">
        <f>'Consolidado - Financeiro'!N10-'Alea - Financeiro'!N10</f>
        <v>701.93300000000011</v>
      </c>
      <c r="O10" s="24">
        <f>'Consolidado - Financeiro'!O10-'Alea - Financeiro'!O10</f>
        <v>191.27826787000001</v>
      </c>
      <c r="P10" s="24">
        <f>'Consolidado - Financeiro'!P10-'Alea - Financeiro'!P10</f>
        <v>188.36485252000008</v>
      </c>
      <c r="Q10" s="24">
        <f>'Consolidado - Financeiro'!Q10-'Alea - Financeiro'!Q10</f>
        <v>161.87436865999987</v>
      </c>
      <c r="R10" s="24">
        <f>'Consolidado - Financeiro'!R10-'Alea - Financeiro'!R10</f>
        <v>160.10349425000001</v>
      </c>
      <c r="S10" s="97">
        <f>'Consolidado - Financeiro'!S10-'Alea - Financeiro'!S10</f>
        <v>371.74930652999996</v>
      </c>
      <c r="T10" s="24">
        <f>'Consolidado - Financeiro'!T10-'Alea - Financeiro'!T10</f>
        <v>94.617818</v>
      </c>
      <c r="U10" s="24">
        <f>'Consolidado - Financeiro'!U10-'Alea - Financeiro'!U10</f>
        <v>46.2</v>
      </c>
      <c r="V10" s="24">
        <f>'Consolidado - Financeiro'!V10-'Alea - Financeiro'!V10</f>
        <v>107.99175777999996</v>
      </c>
      <c r="W10" s="24">
        <f>'Consolidado - Financeiro'!W10-'Alea - Financeiro'!W10</f>
        <v>123.33414517999999</v>
      </c>
      <c r="X10" s="97">
        <f>'Consolidado - Financeiro'!X10-'Alea - Financeiro'!X10</f>
        <v>505.35480551999996</v>
      </c>
      <c r="Y10" s="24">
        <f>'Consolidado - Financeiro'!Y10-'Alea - Financeiro'!Y10</f>
        <v>-41.933775601000008</v>
      </c>
      <c r="Z10" s="24">
        <f>'Consolidado - Financeiro'!Z10-'Alea - Financeiro'!Z10</f>
        <v>165.51874139199998</v>
      </c>
      <c r="AA10" s="24">
        <f>'Consolidado - Financeiro'!AA10-'Alea - Financeiro'!AA10</f>
        <v>194.26983972899998</v>
      </c>
      <c r="AB10" s="24">
        <f>'Consolidado - Financeiro'!AB10-'Alea - Financeiro'!AB10</f>
        <v>187.5</v>
      </c>
      <c r="AC10" s="97">
        <f>'Consolidado - Financeiro'!AC10-'Alea - Financeiro'!AC10</f>
        <v>734.6</v>
      </c>
      <c r="AD10" s="24">
        <f>'Consolidado - Financeiro'!AD10-'Alea - Financeiro'!AD10</f>
        <v>216.4</v>
      </c>
      <c r="AE10" s="24">
        <f>'Consolidado - Financeiro'!AE10-'Alea - Financeiro'!AE10</f>
        <v>216.3</v>
      </c>
      <c r="AF10" s="24">
        <f>'Consolidado - Financeiro'!AF10-'Alea - Financeiro'!AF10</f>
        <v>169.8</v>
      </c>
      <c r="AG10" s="24">
        <f>'Consolidado - Financeiro'!AG10-'Alea - Financeiro'!AG10</f>
        <v>132.1</v>
      </c>
      <c r="AH10" s="97">
        <f>'Consolidado - Financeiro'!AH10-'Alea - Financeiro'!AH10</f>
        <v>681.7</v>
      </c>
      <c r="AI10" s="24">
        <f>'Consolidado - Financeiro'!AI10-'Alea - Financeiro'!AI10</f>
        <v>181.7</v>
      </c>
      <c r="AJ10" s="24">
        <f>'Consolidado - Financeiro'!AJ10-'Alea - Financeiro'!AJ10</f>
        <v>177.3</v>
      </c>
      <c r="AK10" s="24">
        <f>'Consolidado - Financeiro'!AK10-'Alea - Financeiro'!AK10</f>
        <v>176.4</v>
      </c>
      <c r="AL10" s="24">
        <f>'Consolidado - Financeiro'!AL10-'Alea - Financeiro'!AL10</f>
        <v>146.4</v>
      </c>
      <c r="AM10" s="97">
        <f>'Consolidado - Financeiro'!AM10-'Alea - Financeiro'!AM10</f>
        <v>610.5</v>
      </c>
      <c r="AN10" s="24">
        <f>'Consolidado - Financeiro'!AN10-'Alea - Financeiro'!AN10</f>
        <v>170.2</v>
      </c>
      <c r="AO10" s="24">
        <f>'Consolidado - Financeiro'!AO10-'Alea - Financeiro'!AO10</f>
        <v>161.30000000000001</v>
      </c>
      <c r="AP10" s="24">
        <f>'Consolidado - Financeiro'!AP10-'Alea - Financeiro'!AP10</f>
        <v>150</v>
      </c>
      <c r="AQ10" s="24">
        <f>'Consolidado - Financeiro'!AQ10-'Alea - Financeiro'!AQ10</f>
        <v>128.9</v>
      </c>
      <c r="AR10" s="97">
        <f>'Consolidado - Financeiro'!AR10-'Alea - Financeiro'!AR10</f>
        <v>498.8</v>
      </c>
      <c r="AS10" s="24">
        <f>'Consolidado - Financeiro'!AS10-'Alea - Financeiro'!AS10</f>
        <v>134</v>
      </c>
      <c r="AT10" s="24">
        <f>'Consolidado - Financeiro'!AT10-'Alea - Financeiro'!AT10</f>
        <v>143.69999999999999</v>
      </c>
      <c r="AU10" s="24">
        <f>'Consolidado - Financeiro'!AU10-'Alea - Financeiro'!AU10</f>
        <v>108.8</v>
      </c>
      <c r="AV10" s="24">
        <f>'Consolidado - Financeiro'!AV10-'Alea - Financeiro'!AV10</f>
        <v>112.3</v>
      </c>
      <c r="AW10" s="97">
        <f>'Consolidado - Financeiro'!AW10-'Alea - Financeiro'!AW10</f>
        <v>351.1</v>
      </c>
      <c r="AX10" s="24">
        <f>'Consolidado - Financeiro'!AX10-'Alea - Financeiro'!AX10</f>
        <v>109.1</v>
      </c>
      <c r="AY10" s="24">
        <f>'Consolidado - Financeiro'!AY10-'Alea - Financeiro'!AY10</f>
        <v>94.8</v>
      </c>
      <c r="AZ10" s="24">
        <f>'Consolidado - Financeiro'!AZ10-'Alea - Financeiro'!AZ10</f>
        <v>73</v>
      </c>
      <c r="BA10" s="24">
        <f>'Consolidado - Financeiro'!BA10-'Alea - Financeiro'!BA10</f>
        <v>74.3</v>
      </c>
      <c r="BB10" s="97">
        <f>'Consolidado - Financeiro'!BB10-'Alea - Financeiro'!BB10</f>
        <v>260.2</v>
      </c>
      <c r="BC10" s="24">
        <f>'Consolidado - Financeiro'!BC10-'Alea - Financeiro'!BC10</f>
        <v>61.9</v>
      </c>
      <c r="BD10" s="24">
        <f>'Consolidado - Financeiro'!BD10-'Alea - Financeiro'!BD10</f>
        <v>71.2</v>
      </c>
      <c r="BE10" s="24">
        <f>'Consolidado - Financeiro'!BE10-'Alea - Financeiro'!BE10</f>
        <v>73.3</v>
      </c>
      <c r="BF10" s="24">
        <f>'Consolidado - Financeiro'!BF10-'Alea - Financeiro'!BF10</f>
        <v>53.8</v>
      </c>
      <c r="BG10" s="97">
        <f>'Consolidado - Financeiro'!BG10-'Alea - Financeiro'!BG10</f>
        <v>153.1</v>
      </c>
      <c r="BH10" s="24">
        <f>'Consolidado - Financeiro'!BH10-'Alea - Financeiro'!BH10</f>
        <v>45.3</v>
      </c>
      <c r="BI10" s="24">
        <f>'Consolidado - Financeiro'!BI10-'Alea - Financeiro'!BI10</f>
        <v>38.5</v>
      </c>
      <c r="BJ10" s="24">
        <f>'Consolidado - Financeiro'!BJ10-'Alea - Financeiro'!BJ10</f>
        <v>53.8</v>
      </c>
      <c r="BK10" s="24">
        <f>'Consolidado - Financeiro'!BK10-'Alea - Financeiro'!BK10</f>
        <v>15.6</v>
      </c>
      <c r="BL10" s="97">
        <f>'Consolidado - Financeiro'!BL10-'Alea - Financeiro'!BL10</f>
        <v>122.7</v>
      </c>
      <c r="BM10" s="24">
        <f>'Consolidado - Financeiro'!BM10-'Alea - Financeiro'!BM10</f>
        <v>61.2</v>
      </c>
      <c r="BN10" s="24">
        <f>'Consolidado - Financeiro'!BN10-'Alea - Financeiro'!BN10</f>
        <v>24.2</v>
      </c>
      <c r="BO10" s="24">
        <f>'Consolidado - Financeiro'!BO10-'Alea - Financeiro'!BO10</f>
        <v>35.4</v>
      </c>
      <c r="BP10" s="24">
        <f>'Consolidado - Financeiro'!BP10-'Alea - Financeiro'!BP10</f>
        <v>1.9</v>
      </c>
      <c r="BQ10" s="97">
        <f>'Consolidado - Financeiro'!BQ10-'Alea - Financeiro'!BQ10</f>
        <v>184.5</v>
      </c>
      <c r="BR10" s="24">
        <f>'Consolidado - Financeiro'!BR10-'Alea - Financeiro'!BR10</f>
        <v>16.100000000000001</v>
      </c>
      <c r="BS10" s="24">
        <f>'Consolidado - Financeiro'!BS10-'Alea - Financeiro'!BS10</f>
        <v>73.5</v>
      </c>
      <c r="BT10" s="24">
        <f>'Consolidado - Financeiro'!BT10-'Alea - Financeiro'!BT10</f>
        <v>69.599999999999994</v>
      </c>
      <c r="BU10" s="24">
        <f>'Consolidado - Financeiro'!BU10-'Alea - Financeiro'!BU10</f>
        <v>25.3</v>
      </c>
      <c r="BV10" s="97">
        <f>'Consolidado - Financeiro'!BV10-'Alea - Financeiro'!BV10</f>
        <v>-264.10000000000002</v>
      </c>
      <c r="BW10" s="24">
        <f>'Consolidado - Financeiro'!BW10-'Alea - Financeiro'!BW10</f>
        <v>-297.60000000000002</v>
      </c>
      <c r="BX10" s="24">
        <f>'Consolidado - Financeiro'!BX10-'Alea - Financeiro'!BX10</f>
        <v>-21.4</v>
      </c>
      <c r="BY10" s="24">
        <f>'Consolidado - Financeiro'!BY10-'Alea - Financeiro'!BY10</f>
        <v>42</v>
      </c>
      <c r="BZ10" s="24">
        <f>'Consolidado - Financeiro'!BZ10-'Alea - Financeiro'!BZ10</f>
        <v>12.9</v>
      </c>
    </row>
    <row r="11" spans="1:78" x14ac:dyDescent="0.2">
      <c r="A11" s="23" t="s">
        <v>110</v>
      </c>
      <c r="B11" s="95">
        <f t="shared" ref="B11" si="0">B10/B9</f>
        <v>0.39906925846970459</v>
      </c>
      <c r="C11" s="95">
        <f t="shared" ref="C11:J11" si="1">C10/C9</f>
        <v>0.37908442360053501</v>
      </c>
      <c r="D11" s="101">
        <f t="shared" si="1"/>
        <v>0.35502617801047126</v>
      </c>
      <c r="E11" s="95">
        <f t="shared" si="1"/>
        <v>0.36233860701945808</v>
      </c>
      <c r="F11" s="95">
        <f t="shared" si="1"/>
        <v>0.34504517732043344</v>
      </c>
      <c r="G11" s="95">
        <f t="shared" si="1"/>
        <v>0.35089648279291191</v>
      </c>
      <c r="H11" s="95">
        <f t="shared" si="1"/>
        <v>0.36265417501496938</v>
      </c>
      <c r="I11" s="101">
        <f t="shared" si="1"/>
        <v>0.31727829514756323</v>
      </c>
      <c r="J11" s="95">
        <f t="shared" si="1"/>
        <v>0.32228336348577996</v>
      </c>
      <c r="K11" s="95">
        <f>K10/K9</f>
        <v>0.3413671730557038</v>
      </c>
      <c r="L11" s="95">
        <f>L10/L9</f>
        <v>0.31480065503141147</v>
      </c>
      <c r="M11" s="95">
        <f>M10/M9</f>
        <v>0.28482239519709507</v>
      </c>
      <c r="N11" s="101">
        <f t="shared" ref="N11:BY11" si="2">N10/N9</f>
        <v>0.25113513540588495</v>
      </c>
      <c r="O11" s="95">
        <f t="shared" si="2"/>
        <v>0.26951109832433129</v>
      </c>
      <c r="P11" s="95">
        <f t="shared" si="2"/>
        <v>0.25021272066658734</v>
      </c>
      <c r="Q11" s="95">
        <f t="shared" si="2"/>
        <v>0.23510084830620318</v>
      </c>
      <c r="R11" s="95">
        <f t="shared" si="2"/>
        <v>0.24863711004822403</v>
      </c>
      <c r="S11" s="101">
        <f t="shared" si="2"/>
        <v>0.15605122597941223</v>
      </c>
      <c r="T11" s="95">
        <f t="shared" si="2"/>
        <v>0.15202815986365209</v>
      </c>
      <c r="U11" s="95">
        <f t="shared" si="2"/>
        <v>8.1036424294088555E-2</v>
      </c>
      <c r="V11" s="95">
        <f t="shared" si="2"/>
        <v>0.17455529555412072</v>
      </c>
      <c r="W11" s="95">
        <f t="shared" si="2"/>
        <v>0.2159688085668329</v>
      </c>
      <c r="X11" s="101">
        <f t="shared" si="2"/>
        <v>0.20046255579557903</v>
      </c>
      <c r="Y11" s="95">
        <f t="shared" si="2"/>
        <v>-8.2853010998626783E-2</v>
      </c>
      <c r="Z11" s="95">
        <f t="shared" si="2"/>
        <v>0.23212725858084399</v>
      </c>
      <c r="AA11" s="95">
        <f t="shared" si="2"/>
        <v>0.27797731963097111</v>
      </c>
      <c r="AB11" s="95">
        <f t="shared" si="2"/>
        <v>0.31099684856526788</v>
      </c>
      <c r="AC11" s="101">
        <f t="shared" si="2"/>
        <v>0.32185418857343145</v>
      </c>
      <c r="AD11" s="95">
        <f t="shared" si="2"/>
        <v>0.31549788598921125</v>
      </c>
      <c r="AE11" s="95">
        <f t="shared" si="2"/>
        <v>0.33048128342245991</v>
      </c>
      <c r="AF11" s="95">
        <f t="shared" si="2"/>
        <v>0.32275232845466645</v>
      </c>
      <c r="AG11" s="95">
        <f t="shared" si="2"/>
        <v>0.31770081770081771</v>
      </c>
      <c r="AH11" s="101">
        <f t="shared" si="2"/>
        <v>0.34957181682990618</v>
      </c>
      <c r="AI11" s="95">
        <f t="shared" si="2"/>
        <v>0.33456085435463079</v>
      </c>
      <c r="AJ11" s="95">
        <f t="shared" si="2"/>
        <v>0.34867256637168142</v>
      </c>
      <c r="AK11" s="95">
        <f t="shared" si="2"/>
        <v>0.36066244121856472</v>
      </c>
      <c r="AL11" s="95">
        <f t="shared" si="2"/>
        <v>0.35768385047642315</v>
      </c>
      <c r="AM11" s="101">
        <f t="shared" si="2"/>
        <v>0.36311187771367393</v>
      </c>
      <c r="AN11" s="95">
        <f t="shared" si="2"/>
        <v>0.37439507259128901</v>
      </c>
      <c r="AO11" s="95">
        <f t="shared" si="2"/>
        <v>0.34951245937161435</v>
      </c>
      <c r="AP11" s="95">
        <f t="shared" si="2"/>
        <v>0.37584565271861686</v>
      </c>
      <c r="AQ11" s="95">
        <f t="shared" si="2"/>
        <v>0.35208959300737502</v>
      </c>
      <c r="AR11" s="101">
        <f t="shared" si="2"/>
        <v>0.36733190956624195</v>
      </c>
      <c r="AS11" s="95">
        <f t="shared" si="2"/>
        <v>0.37513997760358342</v>
      </c>
      <c r="AT11" s="95">
        <f t="shared" si="2"/>
        <v>0.39762036524626454</v>
      </c>
      <c r="AU11" s="95">
        <f t="shared" si="2"/>
        <v>0.34583598219961853</v>
      </c>
      <c r="AV11" s="95">
        <f t="shared" si="2"/>
        <v>0.34585771481367417</v>
      </c>
      <c r="AW11" s="101">
        <f t="shared" si="2"/>
        <v>0.33352332098413606</v>
      </c>
      <c r="AX11" s="95">
        <f t="shared" si="2"/>
        <v>0.38027187173231092</v>
      </c>
      <c r="AY11" s="95">
        <f t="shared" si="2"/>
        <v>0.35046210720887244</v>
      </c>
      <c r="AZ11" s="95">
        <f t="shared" si="2"/>
        <v>0.28001534330648253</v>
      </c>
      <c r="BA11" s="95">
        <f t="shared" si="2"/>
        <v>0.31670929241261719</v>
      </c>
      <c r="BB11" s="101">
        <f t="shared" si="2"/>
        <v>0.30575793184488836</v>
      </c>
      <c r="BC11" s="95">
        <f t="shared" si="2"/>
        <v>0.29932301740812378</v>
      </c>
      <c r="BD11" s="95">
        <f t="shared" si="2"/>
        <v>0.32129963898916969</v>
      </c>
      <c r="BE11" s="95">
        <f t="shared" si="2"/>
        <v>0.30152200740436036</v>
      </c>
      <c r="BF11" s="95">
        <f t="shared" si="2"/>
        <v>0.29988851727982158</v>
      </c>
      <c r="BG11" s="101">
        <f t="shared" si="2"/>
        <v>0.26854937730222767</v>
      </c>
      <c r="BH11" s="95">
        <f t="shared" si="2"/>
        <v>0.28616550852811112</v>
      </c>
      <c r="BI11" s="95">
        <f t="shared" si="2"/>
        <v>0.29868114817688129</v>
      </c>
      <c r="BJ11" s="95">
        <f t="shared" si="2"/>
        <v>0.30412662521198414</v>
      </c>
      <c r="BK11" s="95">
        <f t="shared" si="2"/>
        <v>0.14716981132075471</v>
      </c>
      <c r="BL11" s="101">
        <f t="shared" si="2"/>
        <v>0.15009174311926607</v>
      </c>
      <c r="BM11" s="95">
        <f t="shared" si="2"/>
        <v>0.28478362028850629</v>
      </c>
      <c r="BN11" s="95">
        <f t="shared" si="2"/>
        <v>0.12359550561797751</v>
      </c>
      <c r="BO11" s="95">
        <f t="shared" si="2"/>
        <v>0.13283302063789867</v>
      </c>
      <c r="BP11" s="95">
        <f t="shared" si="2"/>
        <v>1.3542409123307198E-2</v>
      </c>
      <c r="BQ11" s="101">
        <f t="shared" si="2"/>
        <v>0.17257506313721824</v>
      </c>
      <c r="BR11" s="95">
        <f t="shared" si="2"/>
        <v>8.2989690721649495E-2</v>
      </c>
      <c r="BS11" s="95">
        <f t="shared" si="2"/>
        <v>0.2387914230019493</v>
      </c>
      <c r="BT11" s="95">
        <f t="shared" si="2"/>
        <v>0.25457205559619606</v>
      </c>
      <c r="BU11" s="95">
        <f t="shared" si="2"/>
        <v>8.611300204220558E-2</v>
      </c>
      <c r="BV11" s="101">
        <f t="shared" si="2"/>
        <v>-0.60118370134304577</v>
      </c>
      <c r="BW11" s="95">
        <f t="shared" si="2"/>
        <v>0.88756337608112146</v>
      </c>
      <c r="BX11" s="95">
        <f t="shared" si="2"/>
        <v>-9.0181205225453004E-2</v>
      </c>
      <c r="BY11" s="95">
        <f t="shared" si="2"/>
        <v>0.13847675568743817</v>
      </c>
      <c r="BZ11" s="95">
        <f t="shared" ref="BZ11" si="3">BZ10/BZ9</f>
        <v>5.5128205128205127E-2</v>
      </c>
    </row>
    <row r="12" spans="1:78" x14ac:dyDescent="0.2">
      <c r="A12" s="23" t="s">
        <v>258</v>
      </c>
      <c r="B12" s="95">
        <v>0.40352219877899337</v>
      </c>
      <c r="C12" s="95">
        <v>0.38506922893540868</v>
      </c>
      <c r="D12" s="101">
        <v>0.36799999999999999</v>
      </c>
      <c r="E12" s="95">
        <v>0.374</v>
      </c>
      <c r="F12" s="95">
        <v>0.36402162592597409</v>
      </c>
      <c r="G12" s="95">
        <v>0.36503584365073455</v>
      </c>
      <c r="H12" s="95">
        <v>0.36674798673154002</v>
      </c>
      <c r="I12" s="101">
        <v>0.32656595577894199</v>
      </c>
      <c r="J12" s="95">
        <v>0.3621612232919309</v>
      </c>
      <c r="K12" s="95">
        <f>K11</f>
        <v>0.3413671730557038</v>
      </c>
      <c r="L12" s="95">
        <f t="shared" ref="L12:BW12" si="4">L11</f>
        <v>0.31480065503141147</v>
      </c>
      <c r="M12" s="95">
        <f t="shared" si="4"/>
        <v>0.28482239519709507</v>
      </c>
      <c r="N12" s="101">
        <f t="shared" si="4"/>
        <v>0.25113513540588495</v>
      </c>
      <c r="O12" s="95">
        <f t="shared" si="4"/>
        <v>0.26951109832433129</v>
      </c>
      <c r="P12" s="95">
        <f t="shared" si="4"/>
        <v>0.25021272066658734</v>
      </c>
      <c r="Q12" s="95">
        <f t="shared" si="4"/>
        <v>0.23510084830620318</v>
      </c>
      <c r="R12" s="95">
        <f t="shared" si="4"/>
        <v>0.24863711004822403</v>
      </c>
      <c r="S12" s="101">
        <f t="shared" si="4"/>
        <v>0.15605122597941223</v>
      </c>
      <c r="T12" s="95">
        <f t="shared" si="4"/>
        <v>0.15202815986365209</v>
      </c>
      <c r="U12" s="95">
        <f t="shared" si="4"/>
        <v>8.1036424294088555E-2</v>
      </c>
      <c r="V12" s="95">
        <f t="shared" si="4"/>
        <v>0.17455529555412072</v>
      </c>
      <c r="W12" s="95">
        <f t="shared" si="4"/>
        <v>0.2159688085668329</v>
      </c>
      <c r="X12" s="101">
        <f t="shared" si="4"/>
        <v>0.20046255579557903</v>
      </c>
      <c r="Y12" s="95">
        <f t="shared" si="4"/>
        <v>-8.2853010998626783E-2</v>
      </c>
      <c r="Z12" s="95">
        <f t="shared" si="4"/>
        <v>0.23212725858084399</v>
      </c>
      <c r="AA12" s="95">
        <f t="shared" si="4"/>
        <v>0.27797731963097111</v>
      </c>
      <c r="AB12" s="95">
        <f t="shared" si="4"/>
        <v>0.31099684856526788</v>
      </c>
      <c r="AC12" s="101">
        <f t="shared" si="4"/>
        <v>0.32185418857343145</v>
      </c>
      <c r="AD12" s="95">
        <f t="shared" si="4"/>
        <v>0.31549788598921125</v>
      </c>
      <c r="AE12" s="95">
        <f t="shared" si="4"/>
        <v>0.33048128342245991</v>
      </c>
      <c r="AF12" s="95">
        <f t="shared" si="4"/>
        <v>0.32275232845466645</v>
      </c>
      <c r="AG12" s="95">
        <f t="shared" si="4"/>
        <v>0.31770081770081771</v>
      </c>
      <c r="AH12" s="101">
        <f t="shared" si="4"/>
        <v>0.34957181682990618</v>
      </c>
      <c r="AI12" s="95">
        <f t="shared" si="4"/>
        <v>0.33456085435463079</v>
      </c>
      <c r="AJ12" s="95">
        <f t="shared" si="4"/>
        <v>0.34867256637168142</v>
      </c>
      <c r="AK12" s="95">
        <f t="shared" si="4"/>
        <v>0.36066244121856472</v>
      </c>
      <c r="AL12" s="95">
        <f t="shared" si="4"/>
        <v>0.35768385047642315</v>
      </c>
      <c r="AM12" s="101">
        <f t="shared" si="4"/>
        <v>0.36311187771367393</v>
      </c>
      <c r="AN12" s="95">
        <f t="shared" si="4"/>
        <v>0.37439507259128901</v>
      </c>
      <c r="AO12" s="95">
        <f t="shared" si="4"/>
        <v>0.34951245937161435</v>
      </c>
      <c r="AP12" s="95">
        <f t="shared" si="4"/>
        <v>0.37584565271861686</v>
      </c>
      <c r="AQ12" s="95">
        <f t="shared" si="4"/>
        <v>0.35208959300737502</v>
      </c>
      <c r="AR12" s="101">
        <f t="shared" si="4"/>
        <v>0.36733190956624195</v>
      </c>
      <c r="AS12" s="95">
        <f t="shared" si="4"/>
        <v>0.37513997760358342</v>
      </c>
      <c r="AT12" s="95">
        <f t="shared" si="4"/>
        <v>0.39762036524626454</v>
      </c>
      <c r="AU12" s="95">
        <f t="shared" si="4"/>
        <v>0.34583598219961853</v>
      </c>
      <c r="AV12" s="95">
        <f t="shared" si="4"/>
        <v>0.34585771481367417</v>
      </c>
      <c r="AW12" s="101">
        <f t="shared" si="4"/>
        <v>0.33352332098413606</v>
      </c>
      <c r="AX12" s="95">
        <f t="shared" si="4"/>
        <v>0.38027187173231092</v>
      </c>
      <c r="AY12" s="95">
        <f t="shared" si="4"/>
        <v>0.35046210720887244</v>
      </c>
      <c r="AZ12" s="95">
        <f t="shared" si="4"/>
        <v>0.28001534330648253</v>
      </c>
      <c r="BA12" s="95">
        <f t="shared" si="4"/>
        <v>0.31670929241261719</v>
      </c>
      <c r="BB12" s="101">
        <f t="shared" si="4"/>
        <v>0.30575793184488836</v>
      </c>
      <c r="BC12" s="95">
        <f t="shared" si="4"/>
        <v>0.29932301740812378</v>
      </c>
      <c r="BD12" s="95">
        <f t="shared" si="4"/>
        <v>0.32129963898916969</v>
      </c>
      <c r="BE12" s="95">
        <f t="shared" si="4"/>
        <v>0.30152200740436036</v>
      </c>
      <c r="BF12" s="95">
        <f t="shared" si="4"/>
        <v>0.29988851727982158</v>
      </c>
      <c r="BG12" s="101">
        <f t="shared" si="4"/>
        <v>0.26854937730222767</v>
      </c>
      <c r="BH12" s="95">
        <f t="shared" si="4"/>
        <v>0.28616550852811112</v>
      </c>
      <c r="BI12" s="95">
        <f t="shared" si="4"/>
        <v>0.29868114817688129</v>
      </c>
      <c r="BJ12" s="95">
        <f t="shared" si="4"/>
        <v>0.30412662521198414</v>
      </c>
      <c r="BK12" s="95">
        <f t="shared" si="4"/>
        <v>0.14716981132075471</v>
      </c>
      <c r="BL12" s="101">
        <f t="shared" si="4"/>
        <v>0.15009174311926607</v>
      </c>
      <c r="BM12" s="95">
        <f t="shared" si="4"/>
        <v>0.28478362028850629</v>
      </c>
      <c r="BN12" s="95">
        <f t="shared" si="4"/>
        <v>0.12359550561797751</v>
      </c>
      <c r="BO12" s="95">
        <f t="shared" si="4"/>
        <v>0.13283302063789867</v>
      </c>
      <c r="BP12" s="95">
        <f t="shared" si="4"/>
        <v>1.3542409123307198E-2</v>
      </c>
      <c r="BQ12" s="101">
        <f t="shared" si="4"/>
        <v>0.17257506313721824</v>
      </c>
      <c r="BR12" s="95">
        <f t="shared" si="4"/>
        <v>8.2989690721649495E-2</v>
      </c>
      <c r="BS12" s="95">
        <f t="shared" si="4"/>
        <v>0.2387914230019493</v>
      </c>
      <c r="BT12" s="95">
        <f t="shared" si="4"/>
        <v>0.25457205559619606</v>
      </c>
      <c r="BU12" s="95">
        <f t="shared" si="4"/>
        <v>8.611300204220558E-2</v>
      </c>
      <c r="BV12" s="101">
        <f t="shared" si="4"/>
        <v>-0.60118370134304577</v>
      </c>
      <c r="BW12" s="95">
        <f t="shared" si="4"/>
        <v>0.88756337608112146</v>
      </c>
      <c r="BX12" s="95">
        <f t="shared" ref="BX12:BZ12" si="5">BX11</f>
        <v>-9.0181205225453004E-2</v>
      </c>
      <c r="BY12" s="95">
        <f t="shared" si="5"/>
        <v>0.13847675568743817</v>
      </c>
      <c r="BZ12" s="95">
        <f t="shared" si="5"/>
        <v>5.5128205128205127E-2</v>
      </c>
    </row>
    <row r="13" spans="1:78" x14ac:dyDescent="0.2">
      <c r="A13" s="23" t="s">
        <v>280</v>
      </c>
      <c r="B13" s="106">
        <f>'Consolidado - Financeiro'!B13-'Alea - Financeiro'!B12</f>
        <v>299.83066994999996</v>
      </c>
      <c r="C13" s="106">
        <f>'Consolidado - Financeiro'!C13-'Alea - Financeiro'!C12</f>
        <v>283.52780337000002</v>
      </c>
      <c r="D13" s="107">
        <f>'Consolidado - Financeiro'!D13-'Alea - Financeiro'!D12</f>
        <v>818.1</v>
      </c>
      <c r="E13" s="106">
        <f>'Consolidado - Financeiro'!E13-'Alea - Financeiro'!E12</f>
        <v>235.4</v>
      </c>
      <c r="F13" s="106">
        <f>'Consolidado - Financeiro'!F13-'Alea - Financeiro'!F12</f>
        <v>222.86351571181171</v>
      </c>
      <c r="G13" s="106">
        <f>'Consolidado - Financeiro'!G13-'Alea - Financeiro'!G12</f>
        <v>190.06356081528327</v>
      </c>
      <c r="H13" s="106">
        <f>'Consolidado - Financeiro'!H13-'Alea - Financeiro'!H12</f>
        <v>169.77662594322919</v>
      </c>
      <c r="I13" s="107">
        <f>'Consolidado - Financeiro'!I13-'Alea - Financeiro'!I12</f>
        <v>536.02186912596812</v>
      </c>
      <c r="J13" s="106">
        <f>'Consolidado - Financeiro'!J13-'Alea - Financeiro'!J12</f>
        <v>147.48657503757357</v>
      </c>
      <c r="K13" s="106">
        <f>'Consolidado - Financeiro'!K13-'Alea - Financeiro'!K12</f>
        <v>162.5840232418293</v>
      </c>
      <c r="L13" s="106">
        <f>'Consolidado - Financeiro'!L13-'Alea - Financeiro'!L12</f>
        <v>111.08848172448486</v>
      </c>
      <c r="M13" s="106">
        <f>'Consolidado - Financeiro'!M13-'Alea - Financeiro'!M12</f>
        <v>114.86212022208042</v>
      </c>
      <c r="N13" s="107">
        <f>'Consolidado - Financeiro'!N13-'Alea - Financeiro'!N12</f>
        <v>278.29026250373403</v>
      </c>
      <c r="O13" s="106">
        <f>'Consolidado - Financeiro'!O13-'Alea - Financeiro'!O12</f>
        <v>70.022595297666996</v>
      </c>
      <c r="P13" s="106">
        <f>'Consolidado - Financeiro'!P13-'Alea - Financeiro'!P12</f>
        <v>68.440597482464341</v>
      </c>
      <c r="Q13" s="106">
        <f>'Consolidado - Financeiro'!Q13-'Alea - Financeiro'!Q12</f>
        <v>65.016552180026778</v>
      </c>
      <c r="R13" s="106">
        <f>'Consolidado - Financeiro'!R13-'Alea - Financeiro'!R12</f>
        <v>74.810517543575941</v>
      </c>
      <c r="S13" s="107">
        <f>'Consolidado - Financeiro'!S13-'Alea - Financeiro'!S12</f>
        <v>-125.08590081913601</v>
      </c>
      <c r="T13" s="106">
        <f>'Consolidado - Financeiro'!T13-'Alea - Financeiro'!T12</f>
        <v>-29.886884284863921</v>
      </c>
      <c r="U13" s="106">
        <f>'Consolidado - Financeiro'!U13-'Alea - Financeiro'!U12</f>
        <v>-95.979463383020089</v>
      </c>
      <c r="V13" s="106">
        <f>'Consolidado - Financeiro'!V13-'Alea - Financeiro'!V12</f>
        <v>-15.094005604172231</v>
      </c>
      <c r="W13" s="106">
        <f>'Consolidado - Financeiro'!W13-'Alea - Financeiro'!W12</f>
        <v>15.974452452920247</v>
      </c>
      <c r="X13" s="107">
        <f>'Consolidado - Financeiro'!X13-'Alea - Financeiro'!X12</f>
        <v>37.003983853181076</v>
      </c>
      <c r="Y13" s="106">
        <f>'Consolidado - Financeiro'!Y13-'Alea - Financeiro'!Y12</f>
        <v>-188.93913188114269</v>
      </c>
      <c r="Z13" s="106">
        <f>'Consolidado - Financeiro'!Z13-'Alea - Financeiro'!Z12</f>
        <v>58.43459049991931</v>
      </c>
      <c r="AA13" s="106">
        <f>'Consolidado - Financeiro'!AA13-'Alea - Financeiro'!AA12</f>
        <v>82.008525234404445</v>
      </c>
      <c r="AB13" s="106">
        <f>'Consolidado - Financeiro'!AB13-'Alea - Financeiro'!AB12</f>
        <v>85.4</v>
      </c>
      <c r="AC13" s="107">
        <f>'Consolidado - Financeiro'!AC13-'Alea - Financeiro'!AC12</f>
        <v>330</v>
      </c>
      <c r="AD13" s="106">
        <f>'Consolidado - Financeiro'!AD13-'Alea - Financeiro'!AD12</f>
        <v>110.2</v>
      </c>
      <c r="AE13" s="106">
        <f>'Consolidado - Financeiro'!AE13-'Alea - Financeiro'!AE12</f>
        <v>105.6</v>
      </c>
      <c r="AF13" s="106">
        <f>'Consolidado - Financeiro'!AF13-'Alea - Financeiro'!AF12</f>
        <v>72.3</v>
      </c>
      <c r="AG13" s="106">
        <f>'Consolidado - Financeiro'!AG13-'Alea - Financeiro'!AG12</f>
        <v>42</v>
      </c>
      <c r="AH13" s="107">
        <f>'Consolidado - Financeiro'!AH13-'Alea - Financeiro'!AH12</f>
        <v>353.5</v>
      </c>
      <c r="AI13" s="106">
        <f>'Consolidado - Financeiro'!AI13-'Alea - Financeiro'!AI12</f>
        <v>99.9</v>
      </c>
      <c r="AJ13" s="106">
        <f>'Consolidado - Financeiro'!AJ13-'Alea - Financeiro'!AJ12</f>
        <v>88.4</v>
      </c>
      <c r="AK13" s="106">
        <f>'Consolidado - Financeiro'!AK13-'Alea - Financeiro'!AK12</f>
        <v>95.3</v>
      </c>
      <c r="AL13" s="106">
        <f>'Consolidado - Financeiro'!AL13-'Alea - Financeiro'!AL12</f>
        <v>69.900000000000006</v>
      </c>
      <c r="AM13" s="107">
        <f>'Consolidado - Financeiro'!AM13-'Alea - Financeiro'!AM12</f>
        <v>278.8</v>
      </c>
      <c r="AN13" s="106">
        <f>'Consolidado - Financeiro'!AN13-'Alea - Financeiro'!AN12</f>
        <v>69.5</v>
      </c>
      <c r="AO13" s="106">
        <f>'Consolidado - Financeiro'!AO13-'Alea - Financeiro'!AO12</f>
        <v>82.7</v>
      </c>
      <c r="AP13" s="106">
        <f>'Consolidado - Financeiro'!AP13-'Alea - Financeiro'!AP12</f>
        <v>68.3</v>
      </c>
      <c r="AQ13" s="106">
        <f>'Consolidado - Financeiro'!AQ13-'Alea - Financeiro'!AQ12</f>
        <v>58.3</v>
      </c>
      <c r="AR13" s="107">
        <f>'Consolidado - Financeiro'!AR13-'Alea - Financeiro'!AR12</f>
        <v>169.5</v>
      </c>
      <c r="AS13" s="106">
        <f>'Consolidado - Financeiro'!AS13-'Alea - Financeiro'!AS12</f>
        <v>58.5</v>
      </c>
      <c r="AT13" s="106">
        <f>'Consolidado - Financeiro'!AT13-'Alea - Financeiro'!AT12</f>
        <v>48.7</v>
      </c>
      <c r="AU13" s="106">
        <f>'Consolidado - Financeiro'!AU13-'Alea - Financeiro'!AU12</f>
        <v>30.7</v>
      </c>
      <c r="AV13" s="106">
        <f>'Consolidado - Financeiro'!AV13-'Alea - Financeiro'!AV12</f>
        <v>31.7</v>
      </c>
      <c r="AW13" s="107">
        <f>'Consolidado - Financeiro'!AW13-'Alea - Financeiro'!AW12</f>
        <v>130.19999999999999</v>
      </c>
      <c r="AX13" s="106">
        <f>'Consolidado - Financeiro'!AX13-'Alea - Financeiro'!AX12</f>
        <v>47.4</v>
      </c>
      <c r="AY13" s="106">
        <f>'Consolidado - Financeiro'!AY13-'Alea - Financeiro'!AY12</f>
        <v>38.200000000000003</v>
      </c>
      <c r="AZ13" s="106">
        <f>'Consolidado - Financeiro'!AZ13-'Alea - Financeiro'!AZ12</f>
        <v>21.9</v>
      </c>
      <c r="BA13" s="106">
        <f>'Consolidado - Financeiro'!BA13-'Alea - Financeiro'!BA12</f>
        <v>22.8</v>
      </c>
      <c r="BB13" s="107">
        <f>'Consolidado - Financeiro'!BB13-'Alea - Financeiro'!BB12</f>
        <v>62.2</v>
      </c>
      <c r="BC13" s="106">
        <f>'Consolidado - Financeiro'!BC13-'Alea - Financeiro'!BC12</f>
        <v>1.5</v>
      </c>
      <c r="BD13" s="106">
        <f>'Consolidado - Financeiro'!BD13-'Alea - Financeiro'!BD12</f>
        <v>24.4</v>
      </c>
      <c r="BE13" s="106">
        <f>'Consolidado - Financeiro'!BE13-'Alea - Financeiro'!BE12</f>
        <v>15.2</v>
      </c>
      <c r="BF13" s="106">
        <f>'Consolidado - Financeiro'!BF13-'Alea - Financeiro'!BF12</f>
        <v>21.1</v>
      </c>
      <c r="BG13" s="107">
        <f>'Consolidado - Financeiro'!BG13-'Alea - Financeiro'!BG12</f>
        <v>-67.5</v>
      </c>
      <c r="BH13" s="106">
        <f>'Consolidado - Financeiro'!BH13-'Alea - Financeiro'!BH12</f>
        <v>-30.9</v>
      </c>
      <c r="BI13" s="106">
        <f>'Consolidado - Financeiro'!BI13-'Alea - Financeiro'!BI12</f>
        <v>-9.8000000000000007</v>
      </c>
      <c r="BJ13" s="106">
        <f>'Consolidado - Financeiro'!BJ13-'Alea - Financeiro'!BJ12</f>
        <v>-1.9</v>
      </c>
      <c r="BK13" s="106">
        <f>'Consolidado - Financeiro'!BK13-'Alea - Financeiro'!BK12</f>
        <v>-24.9</v>
      </c>
      <c r="BL13" s="107">
        <f>'Consolidado - Financeiro'!BL13-'Alea - Financeiro'!BL12</f>
        <v>-30.5</v>
      </c>
      <c r="BM13" s="106">
        <f>'Consolidado - Financeiro'!BM13-'Alea - Financeiro'!BM12</f>
        <v>28.9</v>
      </c>
      <c r="BN13" s="106">
        <f>'Consolidado - Financeiro'!BN13-'Alea - Financeiro'!BN12</f>
        <v>-28</v>
      </c>
      <c r="BO13" s="106">
        <f>'Consolidado - Financeiro'!BO13-'Alea - Financeiro'!BO12</f>
        <v>-5.8</v>
      </c>
      <c r="BP13" s="106">
        <f>'Consolidado - Financeiro'!BP13-'Alea - Financeiro'!BP12</f>
        <v>-25.5</v>
      </c>
      <c r="BQ13" s="107">
        <f>'Consolidado - Financeiro'!BQ13-'Alea - Financeiro'!BQ12</f>
        <v>-31.3</v>
      </c>
      <c r="BR13" s="106">
        <f>'Consolidado - Financeiro'!BR13-'Alea - Financeiro'!BR12</f>
        <v>-57.9</v>
      </c>
      <c r="BS13" s="106">
        <f>'Consolidado - Financeiro'!BS13-'Alea - Financeiro'!BS12</f>
        <v>26.5</v>
      </c>
      <c r="BT13" s="106">
        <f>'Consolidado - Financeiro'!BT13-'Alea - Financeiro'!BT12</f>
        <v>11.5</v>
      </c>
      <c r="BU13" s="106">
        <f>'Consolidado - Financeiro'!BU13-'Alea - Financeiro'!BU12</f>
        <v>-11.4</v>
      </c>
      <c r="BV13" s="107">
        <f>'Consolidado - Financeiro'!BV13-'Alea - Financeiro'!BV12</f>
        <v>-596.1</v>
      </c>
      <c r="BW13" s="106">
        <f>'Consolidado - Financeiro'!BW13-'Alea - Financeiro'!BW12</f>
        <v>-483.9</v>
      </c>
      <c r="BX13" s="106">
        <f>'Consolidado - Financeiro'!BX13-'Alea - Financeiro'!BX12</f>
        <v>-68.099999999999994</v>
      </c>
      <c r="BY13" s="106">
        <f>'Consolidado - Financeiro'!BY13-'Alea - Financeiro'!BY12</f>
        <v>-3.1</v>
      </c>
      <c r="BZ13" s="106">
        <f>'Consolidado - Financeiro'!BZ13-'Alea - Financeiro'!BZ12</f>
        <v>-41.2</v>
      </c>
    </row>
    <row r="14" spans="1:78" x14ac:dyDescent="0.2">
      <c r="A14" s="23" t="s">
        <v>111</v>
      </c>
      <c r="B14" s="25">
        <f t="shared" ref="B14" si="6">B13/B9</f>
        <v>0.24883398223553843</v>
      </c>
      <c r="C14" s="25">
        <f t="shared" ref="C14:BN14" si="7">C13/C9</f>
        <v>0.25498863060870991</v>
      </c>
      <c r="D14" s="98">
        <f t="shared" si="7"/>
        <v>0.21416230366492151</v>
      </c>
      <c r="E14" s="25">
        <f t="shared" si="7"/>
        <v>0.21403891616657575</v>
      </c>
      <c r="F14" s="25">
        <f t="shared" si="7"/>
        <v>0.21432130023364676</v>
      </c>
      <c r="G14" s="25">
        <f t="shared" si="7"/>
        <v>0.2130074675776695</v>
      </c>
      <c r="H14" s="25">
        <f t="shared" si="7"/>
        <v>0.21545660701022851</v>
      </c>
      <c r="I14" s="98">
        <f t="shared" si="7"/>
        <v>0.1773074106807834</v>
      </c>
      <c r="J14" s="25">
        <f t="shared" si="7"/>
        <v>0.18635142626109219</v>
      </c>
      <c r="K14" s="25">
        <f t="shared" si="7"/>
        <v>0.19417637642938498</v>
      </c>
      <c r="L14" s="25">
        <f t="shared" si="7"/>
        <v>0.15764506963667949</v>
      </c>
      <c r="M14" s="25">
        <f t="shared" si="7"/>
        <v>0.16653851743580744</v>
      </c>
      <c r="N14" s="98">
        <f t="shared" si="7"/>
        <v>9.9565717463083375E-2</v>
      </c>
      <c r="O14" s="25">
        <f t="shared" si="7"/>
        <v>9.8661843691623285E-2</v>
      </c>
      <c r="P14" s="25">
        <f t="shared" si="7"/>
        <v>9.0912438658459049E-2</v>
      </c>
      <c r="Q14" s="25">
        <f t="shared" si="7"/>
        <v>9.4427837451982882E-2</v>
      </c>
      <c r="R14" s="25">
        <f t="shared" si="7"/>
        <v>0.11617904387646857</v>
      </c>
      <c r="S14" s="98">
        <f t="shared" si="7"/>
        <v>-5.2507988132561863E-2</v>
      </c>
      <c r="T14" s="25">
        <f t="shared" si="7"/>
        <v>-4.8021061127046537E-2</v>
      </c>
      <c r="U14" s="25">
        <f t="shared" si="7"/>
        <v>-0.16835135320834094</v>
      </c>
      <c r="V14" s="25">
        <f t="shared" si="7"/>
        <v>-2.4397589811430882E-2</v>
      </c>
      <c r="W14" s="25">
        <f t="shared" si="7"/>
        <v>2.7972654764255506E-2</v>
      </c>
      <c r="X14" s="98">
        <f t="shared" si="7"/>
        <v>1.467862400199031E-2</v>
      </c>
      <c r="Y14" s="25">
        <f t="shared" si="7"/>
        <v>-0.37330709547284363</v>
      </c>
      <c r="Z14" s="25">
        <f t="shared" si="7"/>
        <v>8.1950002670187663E-2</v>
      </c>
      <c r="AA14" s="25">
        <f t="shared" si="7"/>
        <v>0.11734456600854247</v>
      </c>
      <c r="AB14" s="25">
        <f t="shared" si="7"/>
        <v>0.14164869795986068</v>
      </c>
      <c r="AC14" s="98">
        <f t="shared" si="7"/>
        <v>0.14458464773922186</v>
      </c>
      <c r="AD14" s="25">
        <f t="shared" si="7"/>
        <v>0.16066481994459836</v>
      </c>
      <c r="AE14" s="25">
        <f t="shared" si="7"/>
        <v>0.16134453781512603</v>
      </c>
      <c r="AF14" s="25">
        <f t="shared" si="7"/>
        <v>0.13742634480136856</v>
      </c>
      <c r="AG14" s="25">
        <f t="shared" si="7"/>
        <v>0.10101010101010101</v>
      </c>
      <c r="AH14" s="98">
        <f t="shared" si="7"/>
        <v>0.18127275524332087</v>
      </c>
      <c r="AI14" s="25">
        <f t="shared" si="7"/>
        <v>0.18394402504142884</v>
      </c>
      <c r="AJ14" s="25">
        <f t="shared" si="7"/>
        <v>0.17384464110127829</v>
      </c>
      <c r="AK14" s="25">
        <f t="shared" si="7"/>
        <v>0.19484767941116335</v>
      </c>
      <c r="AL14" s="25">
        <f t="shared" si="7"/>
        <v>0.17077937942829222</v>
      </c>
      <c r="AM14" s="98">
        <f t="shared" si="7"/>
        <v>0.16582406471183014</v>
      </c>
      <c r="AN14" s="25">
        <f t="shared" si="7"/>
        <v>0.15288165420149583</v>
      </c>
      <c r="AO14" s="25">
        <f t="shared" si="7"/>
        <v>0.17919826652221019</v>
      </c>
      <c r="AP14" s="25">
        <f t="shared" si="7"/>
        <v>0.1711350538712102</v>
      </c>
      <c r="AQ14" s="25">
        <f t="shared" si="7"/>
        <v>0.1592461076208686</v>
      </c>
      <c r="AR14" s="98">
        <f t="shared" si="7"/>
        <v>0.12482509757714116</v>
      </c>
      <c r="AS14" s="25">
        <f t="shared" si="7"/>
        <v>0.16377379619260918</v>
      </c>
      <c r="AT14" s="25">
        <f t="shared" si="7"/>
        <v>0.13475373547315994</v>
      </c>
      <c r="AU14" s="25">
        <f t="shared" si="7"/>
        <v>9.7584233947870302E-2</v>
      </c>
      <c r="AV14" s="25">
        <f t="shared" si="7"/>
        <v>9.7628580227902675E-2</v>
      </c>
      <c r="AW14" s="98">
        <f t="shared" si="7"/>
        <v>0.12368196067255627</v>
      </c>
      <c r="AX14" s="25">
        <f t="shared" si="7"/>
        <v>0.16521436040432208</v>
      </c>
      <c r="AY14" s="25">
        <f t="shared" si="7"/>
        <v>0.14121996303142331</v>
      </c>
      <c r="AZ14" s="25">
        <f t="shared" si="7"/>
        <v>8.400460299194476E-2</v>
      </c>
      <c r="BA14" s="25">
        <f t="shared" si="7"/>
        <v>9.7186700767263434E-2</v>
      </c>
      <c r="BB14" s="98">
        <f t="shared" si="7"/>
        <v>7.3090481786133962E-2</v>
      </c>
      <c r="BC14" s="25">
        <f t="shared" si="7"/>
        <v>7.2533849129593807E-3</v>
      </c>
      <c r="BD14" s="25">
        <f t="shared" si="7"/>
        <v>0.11010830324909747</v>
      </c>
      <c r="BE14" s="25">
        <f t="shared" si="7"/>
        <v>6.2525709584533115E-2</v>
      </c>
      <c r="BF14" s="25">
        <f t="shared" si="7"/>
        <v>0.11761426978818283</v>
      </c>
      <c r="BG14" s="98">
        <f t="shared" si="7"/>
        <v>-0.11840028065251709</v>
      </c>
      <c r="BH14" s="25">
        <f t="shared" si="7"/>
        <v>-0.19519898926089702</v>
      </c>
      <c r="BI14" s="25">
        <f t="shared" si="7"/>
        <v>-7.6027928626842517E-2</v>
      </c>
      <c r="BJ14" s="25">
        <f t="shared" si="7"/>
        <v>-1.0740531373657432E-2</v>
      </c>
      <c r="BK14" s="25">
        <f t="shared" si="7"/>
        <v>-0.23490566037735847</v>
      </c>
      <c r="BL14" s="98">
        <f t="shared" si="7"/>
        <v>-3.7308868501529049E-2</v>
      </c>
      <c r="BM14" s="25">
        <f t="shared" si="7"/>
        <v>0.13448115402512795</v>
      </c>
      <c r="BN14" s="25">
        <f t="shared" si="7"/>
        <v>-0.14300306435137894</v>
      </c>
      <c r="BO14" s="25">
        <f t="shared" ref="BO14:BZ14" si="8">BO13/BO9</f>
        <v>-2.1763602251407128E-2</v>
      </c>
      <c r="BP14" s="25">
        <f t="shared" si="8"/>
        <v>-0.18175338560228083</v>
      </c>
      <c r="BQ14" s="98">
        <f t="shared" si="8"/>
        <v>-2.927696193059583E-2</v>
      </c>
      <c r="BR14" s="25">
        <f t="shared" si="8"/>
        <v>-0.29845360824742267</v>
      </c>
      <c r="BS14" s="25">
        <f t="shared" si="8"/>
        <v>8.6094866796621178E-2</v>
      </c>
      <c r="BT14" s="25">
        <f t="shared" si="8"/>
        <v>4.2062911485003664E-2</v>
      </c>
      <c r="BU14" s="25">
        <f t="shared" si="8"/>
        <v>-3.8801906058543223E-2</v>
      </c>
      <c r="BV14" s="98">
        <f t="shared" si="8"/>
        <v>-1.3569314819030276</v>
      </c>
      <c r="BW14" s="25">
        <f t="shared" si="8"/>
        <v>1.4431852072770652</v>
      </c>
      <c r="BX14" s="25">
        <f t="shared" si="8"/>
        <v>-0.28697850821744625</v>
      </c>
      <c r="BY14" s="25">
        <f t="shared" si="8"/>
        <v>-1.0220903395977581E-2</v>
      </c>
      <c r="BZ14" s="25">
        <f t="shared" si="8"/>
        <v>-0.17606837606837608</v>
      </c>
    </row>
    <row r="15" spans="1:78" x14ac:dyDescent="0.2">
      <c r="A15" s="23" t="s">
        <v>112</v>
      </c>
      <c r="B15" s="24">
        <f>'Consolidado - Financeiro'!B15-'Alea - Financeiro'!B14</f>
        <v>-21.460065500000006</v>
      </c>
      <c r="C15" s="24">
        <f>'Consolidado - Financeiro'!C15-'Alea - Financeiro'!C14</f>
        <v>-1.3445323900000261</v>
      </c>
      <c r="D15" s="97">
        <f>'Consolidado - Financeiro'!D15-'Alea - Financeiro'!D14</f>
        <v>11.2</v>
      </c>
      <c r="E15" s="24">
        <f>'Consolidado - Financeiro'!E15-'Alea - Financeiro'!E14</f>
        <v>-41.1</v>
      </c>
      <c r="F15" s="24">
        <f>'Consolidado - Financeiro'!F15-'Alea - Financeiro'!F14</f>
        <v>-21.696020880000354</v>
      </c>
      <c r="G15" s="24">
        <f>'Consolidado - Financeiro'!G15-'Alea - Financeiro'!G14</f>
        <v>94.715874079999693</v>
      </c>
      <c r="H15" s="24">
        <f>'Consolidado - Financeiro'!H15-'Alea - Financeiro'!H14</f>
        <v>-20.680110509999942</v>
      </c>
      <c r="I15" s="97">
        <f>'Consolidado - Financeiro'!I15-'Alea - Financeiro'!I14</f>
        <v>-169.82449499457493</v>
      </c>
      <c r="J15" s="24">
        <f>'Consolidado - Financeiro'!J15-'Alea - Financeiro'!J14</f>
        <v>-42.433758050000087</v>
      </c>
      <c r="K15" s="24">
        <f>'Consolidado - Financeiro'!K15-'Alea - Financeiro'!K14</f>
        <v>-19.6355836645746</v>
      </c>
      <c r="L15" s="24">
        <f>'Consolidado - Financeiro'!L15-'Alea - Financeiro'!L14</f>
        <v>-54.528005880000258</v>
      </c>
      <c r="M15" s="24">
        <f>'Consolidado - Financeiro'!M15-'Alea - Financeiro'!M14</f>
        <v>-53.404827619999999</v>
      </c>
      <c r="N15" s="97">
        <f>'Consolidado - Financeiro'!N15-'Alea - Financeiro'!N14</f>
        <v>-130.96999999999997</v>
      </c>
      <c r="O15" s="24">
        <f>'Consolidado - Financeiro'!O15-'Alea - Financeiro'!O14</f>
        <v>-33.419441899999995</v>
      </c>
      <c r="P15" s="24">
        <f>'Consolidado - Financeiro'!P15-'Alea - Financeiro'!P14</f>
        <v>-27.945316300000002</v>
      </c>
      <c r="Q15" s="24">
        <f>'Consolidado - Financeiro'!Q15-'Alea - Financeiro'!Q14</f>
        <v>-15.828682369999997</v>
      </c>
      <c r="R15" s="24">
        <f>'Consolidado - Financeiro'!R15-'Alea - Financeiro'!R14</f>
        <v>-53.740559430000005</v>
      </c>
      <c r="S15" s="97">
        <f>'Consolidado - Financeiro'!S15-'Alea - Financeiro'!S14</f>
        <v>-195.34927430000002</v>
      </c>
      <c r="T15" s="24">
        <f>'Consolidado - Financeiro'!T15-'Alea - Financeiro'!T14</f>
        <v>-63.84684</v>
      </c>
      <c r="U15" s="24">
        <f>'Consolidado - Financeiro'!U15-'Alea - Financeiro'!U14</f>
        <v>-61.747</v>
      </c>
      <c r="V15" s="24">
        <f>'Consolidado - Financeiro'!V15-'Alea - Financeiro'!V14</f>
        <v>-32.207618119999999</v>
      </c>
      <c r="W15" s="24">
        <f>'Consolidado - Financeiro'!W15-'Alea - Financeiro'!W14</f>
        <v>-37.547816179999998</v>
      </c>
      <c r="X15" s="97">
        <f>'Consolidado - Financeiro'!X15-'Alea - Financeiro'!X14</f>
        <v>-60.330926009999999</v>
      </c>
      <c r="Y15" s="24">
        <f>'Consolidado - Financeiro'!Y15-'Alea - Financeiro'!Y14</f>
        <v>-23.733259999000001</v>
      </c>
      <c r="Z15" s="24">
        <f>'Consolidado - Financeiro'!Z15-'Alea - Financeiro'!Z14</f>
        <v>-12.006268599</v>
      </c>
      <c r="AA15" s="24">
        <f>'Consolidado - Financeiro'!AA15-'Alea - Financeiro'!AA14</f>
        <v>-15.096581512</v>
      </c>
      <c r="AB15" s="24">
        <f>'Consolidado - Financeiro'!AB15-'Alea - Financeiro'!AB14</f>
        <v>-9.5948159000000004</v>
      </c>
      <c r="AC15" s="97">
        <f>'Consolidado - Financeiro'!AC15-'Alea - Financeiro'!AC14</f>
        <v>-23.1</v>
      </c>
      <c r="AD15" s="24">
        <f>'Consolidado - Financeiro'!AD15-'Alea - Financeiro'!AD14</f>
        <v>-7.1</v>
      </c>
      <c r="AE15" s="24">
        <f>'Consolidado - Financeiro'!AE15-'Alea - Financeiro'!AE14</f>
        <v>-6.7</v>
      </c>
      <c r="AF15" s="24">
        <f>'Consolidado - Financeiro'!AF15-'Alea - Financeiro'!AF14</f>
        <v>-6.3</v>
      </c>
      <c r="AG15" s="24">
        <f>'Consolidado - Financeiro'!AG15-'Alea - Financeiro'!AG14</f>
        <v>-3</v>
      </c>
      <c r="AH15" s="97">
        <f>'Consolidado - Financeiro'!AH15-'Alea - Financeiro'!AH14</f>
        <v>8.8000000000000007</v>
      </c>
      <c r="AI15" s="24">
        <f>'Consolidado - Financeiro'!AI15-'Alea - Financeiro'!AI14</f>
        <v>4</v>
      </c>
      <c r="AJ15" s="24">
        <f>'Consolidado - Financeiro'!AJ15-'Alea - Financeiro'!AJ14</f>
        <v>2.1</v>
      </c>
      <c r="AK15" s="24">
        <f>'Consolidado - Financeiro'!AK15-'Alea - Financeiro'!AK14</f>
        <v>2.4</v>
      </c>
      <c r="AL15" s="24">
        <f>'Consolidado - Financeiro'!AL15-'Alea - Financeiro'!AL14</f>
        <v>0.3</v>
      </c>
      <c r="AM15" s="97">
        <f>'Consolidado - Financeiro'!AM15-'Alea - Financeiro'!AM14</f>
        <v>8.5</v>
      </c>
      <c r="AN15" s="24">
        <f>'Consolidado - Financeiro'!AN15-'Alea - Financeiro'!AN14</f>
        <v>0.9</v>
      </c>
      <c r="AO15" s="24">
        <f>'Consolidado - Financeiro'!AO15-'Alea - Financeiro'!AO14</f>
        <v>1</v>
      </c>
      <c r="AP15" s="24">
        <f>'Consolidado - Financeiro'!AP15-'Alea - Financeiro'!AP14</f>
        <v>3.4</v>
      </c>
      <c r="AQ15" s="24">
        <f>'Consolidado - Financeiro'!AQ15-'Alea - Financeiro'!AQ14</f>
        <v>3.2</v>
      </c>
      <c r="AR15" s="97">
        <f>'Consolidado - Financeiro'!AR15-'Alea - Financeiro'!AR14</f>
        <v>-0.9</v>
      </c>
      <c r="AS15" s="24">
        <f>'Consolidado - Financeiro'!AS15-'Alea - Financeiro'!AS14</f>
        <v>-0.1</v>
      </c>
      <c r="AT15" s="24">
        <f>'Consolidado - Financeiro'!AT15-'Alea - Financeiro'!AT14</f>
        <v>-0.8</v>
      </c>
      <c r="AU15" s="24">
        <f>'Consolidado - Financeiro'!AU15-'Alea - Financeiro'!AU14</f>
        <v>0.7</v>
      </c>
      <c r="AV15" s="24">
        <f>'Consolidado - Financeiro'!AV15-'Alea - Financeiro'!AV14</f>
        <v>-0.7</v>
      </c>
      <c r="AW15" s="97">
        <f>'Consolidado - Financeiro'!AW15-'Alea - Financeiro'!AW14</f>
        <v>-20</v>
      </c>
      <c r="AX15" s="24">
        <f>'Consolidado - Financeiro'!AX15-'Alea - Financeiro'!AX14</f>
        <v>-5.5</v>
      </c>
      <c r="AY15" s="24">
        <f>'Consolidado - Financeiro'!AY15-'Alea - Financeiro'!AY14</f>
        <v>-12.2</v>
      </c>
      <c r="AZ15" s="24">
        <f>'Consolidado - Financeiro'!AZ15-'Alea - Financeiro'!AZ14</f>
        <v>-0.4</v>
      </c>
      <c r="BA15" s="24">
        <f>'Consolidado - Financeiro'!BA15-'Alea - Financeiro'!BA14</f>
        <v>-1.9</v>
      </c>
      <c r="BB15" s="97">
        <f>'Consolidado - Financeiro'!BB15-'Alea - Financeiro'!BB14</f>
        <v>5.8</v>
      </c>
      <c r="BC15" s="24">
        <f>'Consolidado - Financeiro'!BC15-'Alea - Financeiro'!BC14</f>
        <v>0.6</v>
      </c>
      <c r="BD15" s="24">
        <f>'Consolidado - Financeiro'!BD15-'Alea - Financeiro'!BD14</f>
        <v>-2</v>
      </c>
      <c r="BE15" s="24">
        <f>'Consolidado - Financeiro'!BE15-'Alea - Financeiro'!BE14</f>
        <v>5.7</v>
      </c>
      <c r="BF15" s="24">
        <f>'Consolidado - Financeiro'!BF15-'Alea - Financeiro'!BF14</f>
        <v>1.5</v>
      </c>
      <c r="BG15" s="97">
        <f>'Consolidado - Financeiro'!BG15-'Alea - Financeiro'!BG14</f>
        <v>7.3</v>
      </c>
      <c r="BH15" s="24">
        <f>'Consolidado - Financeiro'!BH15-'Alea - Financeiro'!BH14</f>
        <v>1</v>
      </c>
      <c r="BI15" s="24">
        <f>'Consolidado - Financeiro'!BI15-'Alea - Financeiro'!BI14</f>
        <v>5.0999999999999996</v>
      </c>
      <c r="BJ15" s="24">
        <f>'Consolidado - Financeiro'!BJ15-'Alea - Financeiro'!BJ14</f>
        <v>1.3</v>
      </c>
      <c r="BK15" s="24">
        <f>'Consolidado - Financeiro'!BK15-'Alea - Financeiro'!BK14</f>
        <v>-0.1</v>
      </c>
      <c r="BL15" s="97">
        <f>'Consolidado - Financeiro'!BL15-'Alea - Financeiro'!BL14</f>
        <v>-3.8</v>
      </c>
      <c r="BM15" s="24">
        <f>'Consolidado - Financeiro'!BM15-'Alea - Financeiro'!BM14</f>
        <v>-2.2999999999999998</v>
      </c>
      <c r="BN15" s="24">
        <f>'Consolidado - Financeiro'!BN15-'Alea - Financeiro'!BN14</f>
        <v>-6.4</v>
      </c>
      <c r="BO15" s="24">
        <f>'Consolidado - Financeiro'!BO15-'Alea - Financeiro'!BO14</f>
        <v>1.9</v>
      </c>
      <c r="BP15" s="24">
        <f>'Consolidado - Financeiro'!BP15-'Alea - Financeiro'!BP14</f>
        <v>2.9</v>
      </c>
      <c r="BQ15" s="97">
        <f>'Consolidado - Financeiro'!BQ15-'Alea - Financeiro'!BQ14</f>
        <v>0.7</v>
      </c>
      <c r="BR15" s="24">
        <f>'Consolidado - Financeiro'!BR15-'Alea - Financeiro'!BR14</f>
        <v>0.3</v>
      </c>
      <c r="BS15" s="24">
        <f>'Consolidado - Financeiro'!BS15-'Alea - Financeiro'!BS14</f>
        <v>-1.4</v>
      </c>
      <c r="BT15" s="24">
        <f>'Consolidado - Financeiro'!BT15-'Alea - Financeiro'!BT14</f>
        <v>1.7</v>
      </c>
      <c r="BU15" s="24">
        <f>'Consolidado - Financeiro'!BU15-'Alea - Financeiro'!BU14</f>
        <v>0.1</v>
      </c>
      <c r="BV15" s="97">
        <f>'Consolidado - Financeiro'!BV15-'Alea - Financeiro'!BV14</f>
        <v>15.7</v>
      </c>
      <c r="BW15" s="24">
        <f>'Consolidado - Financeiro'!BW15-'Alea - Financeiro'!BW14</f>
        <v>1.8</v>
      </c>
      <c r="BX15" s="24">
        <f>'Consolidado - Financeiro'!BX15-'Alea - Financeiro'!BX14</f>
        <v>3.4</v>
      </c>
      <c r="BY15" s="24">
        <f>'Consolidado - Financeiro'!BY15-'Alea - Financeiro'!BY14</f>
        <v>8.1999999999999993</v>
      </c>
      <c r="BZ15" s="24">
        <f>'Consolidado - Financeiro'!BZ15-'Alea - Financeiro'!BZ14</f>
        <v>2.2000000000000002</v>
      </c>
    </row>
    <row r="16" spans="1:78" x14ac:dyDescent="0.2">
      <c r="A16" s="23" t="s">
        <v>113</v>
      </c>
      <c r="B16" s="24">
        <f>'Consolidado - Financeiro'!B16-'Alea - Financeiro'!B15</f>
        <v>208.95692622504177</v>
      </c>
      <c r="C16" s="24">
        <f>'Consolidado - Financeiro'!C16-'Alea - Financeiro'!C15</f>
        <v>216.21724150810928</v>
      </c>
      <c r="D16" s="97">
        <f>'Consolidado - Financeiro'!D16-'Alea - Financeiro'!D15</f>
        <v>636.1</v>
      </c>
      <c r="E16" s="24">
        <f>'Consolidado - Financeiro'!E16-'Alea - Financeiro'!E15</f>
        <v>154.80000000000001</v>
      </c>
      <c r="F16" s="24">
        <f>'Consolidado - Financeiro'!F16-'Alea - Financeiro'!F15</f>
        <v>146.43399692013014</v>
      </c>
      <c r="G16" s="24">
        <f>'Consolidado - Financeiro'!G16-'Alea - Financeiro'!G15</f>
        <v>229.89893418714479</v>
      </c>
      <c r="H16" s="24">
        <f>'Consolidado - Financeiro'!H16-'Alea - Financeiro'!H15</f>
        <v>104.87034836902525</v>
      </c>
      <c r="I16" s="97">
        <f>'Consolidado - Financeiro'!I16-'Alea - Financeiro'!I15</f>
        <v>178.35864347139326</v>
      </c>
      <c r="J16" s="24">
        <f>'Consolidado - Financeiro'!J16-'Alea - Financeiro'!J15</f>
        <v>42.33427604757351</v>
      </c>
      <c r="K16" s="24">
        <f>'Consolidado - Financeiro'!K16-'Alea - Financeiro'!K15</f>
        <v>92.104012667254707</v>
      </c>
      <c r="L16" s="24">
        <f>'Consolidado - Financeiro'!L16-'Alea - Financeiro'!L15</f>
        <v>24.068020378484601</v>
      </c>
      <c r="M16" s="24">
        <f>'Consolidado - Financeiro'!M16-'Alea - Financeiro'!M15</f>
        <v>19.852549378080433</v>
      </c>
      <c r="N16" s="97">
        <f>'Consolidado - Financeiro'!N16-'Alea - Financeiro'!N15</f>
        <v>-25.715685879999896</v>
      </c>
      <c r="O16" s="24">
        <f>'Consolidado - Financeiro'!O16-'Alea - Financeiro'!O15</f>
        <v>2.9301963900000487</v>
      </c>
      <c r="P16" s="24">
        <f>'Consolidado - Financeiro'!P16-'Alea - Financeiro'!P15</f>
        <v>-10.329483479999931</v>
      </c>
      <c r="Q16" s="24">
        <f>'Consolidado - Financeiro'!Q16-'Alea - Financeiro'!Q15</f>
        <v>2.7391515799998807</v>
      </c>
      <c r="R16" s="24">
        <f>'Consolidado - Financeiro'!R16-'Alea - Financeiro'!R15</f>
        <v>-21.049423059999992</v>
      </c>
      <c r="S16" s="97">
        <f>'Consolidado - Financeiro'!S16-'Alea - Financeiro'!S15</f>
        <v>-467.70613890999999</v>
      </c>
      <c r="T16" s="24">
        <f>'Consolidado - Financeiro'!T16-'Alea - Financeiro'!T15</f>
        <v>-130.33419197999999</v>
      </c>
      <c r="U16" s="24">
        <f>'Consolidado - Financeiro'!U16-'Alea - Financeiro'!U15</f>
        <v>-187.715</v>
      </c>
      <c r="V16" s="24">
        <f>'Consolidado - Financeiro'!V16-'Alea - Financeiro'!V15</f>
        <v>-94.529825780000039</v>
      </c>
      <c r="W16" s="24">
        <f>'Consolidado - Financeiro'!W16-'Alea - Financeiro'!W15</f>
        <v>-53.981228419999994</v>
      </c>
      <c r="X16" s="97">
        <f>'Consolidado - Financeiro'!X16-'Alea - Financeiro'!X15</f>
        <v>-143.23288532999999</v>
      </c>
      <c r="Y16" s="24">
        <f>'Consolidado - Financeiro'!Y16-'Alea - Financeiro'!Y15</f>
        <v>-240.11644340300001</v>
      </c>
      <c r="Z16" s="24">
        <f>'Consolidado - Financeiro'!Z16-'Alea - Financeiro'!Z15</f>
        <v>16.564116160000001</v>
      </c>
      <c r="AA16" s="24">
        <f>'Consolidado - Financeiro'!AA16-'Alea - Financeiro'!AA15</f>
        <v>38.143829062999998</v>
      </c>
      <c r="AB16" s="24">
        <f>'Consolidado - Financeiro'!AB16-'Alea - Financeiro'!AB15</f>
        <v>42.275612850000002</v>
      </c>
      <c r="AC16" s="97">
        <f>'Consolidado - Financeiro'!AC16-'Alea - Financeiro'!AC15</f>
        <v>200.3</v>
      </c>
      <c r="AD16" s="24">
        <f>'Consolidado - Financeiro'!AD16-'Alea - Financeiro'!AD15</f>
        <v>72</v>
      </c>
      <c r="AE16" s="24">
        <f>'Consolidado - Financeiro'!AE16-'Alea - Financeiro'!AE15</f>
        <v>70.5</v>
      </c>
      <c r="AF16" s="24">
        <f>'Consolidado - Financeiro'!AF16-'Alea - Financeiro'!AF15</f>
        <v>40.299999999999997</v>
      </c>
      <c r="AG16" s="24">
        <f>'Consolidado - Financeiro'!AG16-'Alea - Financeiro'!AG15</f>
        <v>17.600000000000001</v>
      </c>
      <c r="AH16" s="97">
        <f>'Consolidado - Financeiro'!AH16-'Alea - Financeiro'!AH15</f>
        <v>263.5</v>
      </c>
      <c r="AI16" s="24">
        <f>'Consolidado - Financeiro'!AI16-'Alea - Financeiro'!AI15</f>
        <v>76.2</v>
      </c>
      <c r="AJ16" s="24">
        <f>'Consolidado - Financeiro'!AJ16-'Alea - Financeiro'!AJ15</f>
        <v>64.599999999999994</v>
      </c>
      <c r="AK16" s="24">
        <f>'Consolidado - Financeiro'!AK16-'Alea - Financeiro'!AK15</f>
        <v>73</v>
      </c>
      <c r="AL16" s="24">
        <f>'Consolidado - Financeiro'!AL16-'Alea - Financeiro'!AL15</f>
        <v>49.8</v>
      </c>
      <c r="AM16" s="97">
        <f>'Consolidado - Financeiro'!AM16-'Alea - Financeiro'!AM15</f>
        <v>200.3</v>
      </c>
      <c r="AN16" s="24">
        <f>'Consolidado - Financeiro'!AN16-'Alea - Financeiro'!AN15</f>
        <v>48</v>
      </c>
      <c r="AO16" s="24">
        <f>'Consolidado - Financeiro'!AO16-'Alea - Financeiro'!AO15</f>
        <v>64.400000000000006</v>
      </c>
      <c r="AP16" s="24">
        <f>'Consolidado - Financeiro'!AP16-'Alea - Financeiro'!AP15</f>
        <v>51.6</v>
      </c>
      <c r="AQ16" s="24">
        <f>'Consolidado - Financeiro'!AQ16-'Alea - Financeiro'!AQ15</f>
        <v>36.299999999999997</v>
      </c>
      <c r="AR16" s="97">
        <f>'Consolidado - Financeiro'!AR16-'Alea - Financeiro'!AR15</f>
        <v>106.7</v>
      </c>
      <c r="AS16" s="24">
        <f>'Consolidado - Financeiro'!AS16-'Alea - Financeiro'!AS15</f>
        <v>36.200000000000003</v>
      </c>
      <c r="AT16" s="24">
        <f>'Consolidado - Financeiro'!AT16-'Alea - Financeiro'!AT15</f>
        <v>30.7</v>
      </c>
      <c r="AU16" s="24">
        <f>'Consolidado - Financeiro'!AU16-'Alea - Financeiro'!AU15</f>
        <v>20.8</v>
      </c>
      <c r="AV16" s="24">
        <f>'Consolidado - Financeiro'!AV16-'Alea - Financeiro'!AV15</f>
        <v>18.899999999999999</v>
      </c>
      <c r="AW16" s="97">
        <f>'Consolidado - Financeiro'!AW16-'Alea - Financeiro'!AW15</f>
        <v>56.7</v>
      </c>
      <c r="AX16" s="24">
        <f>'Consolidado - Financeiro'!AX16-'Alea - Financeiro'!AX15</f>
        <v>20.2</v>
      </c>
      <c r="AY16" s="24">
        <f>'Consolidado - Financeiro'!AY16-'Alea - Financeiro'!AY15</f>
        <v>23</v>
      </c>
      <c r="AZ16" s="24">
        <f>'Consolidado - Financeiro'!AZ16-'Alea - Financeiro'!AZ15</f>
        <v>8.6</v>
      </c>
      <c r="BA16" s="24">
        <f>'Consolidado - Financeiro'!BA16-'Alea - Financeiro'!BA15</f>
        <v>4.8</v>
      </c>
      <c r="BB16" s="97">
        <f>'Consolidado - Financeiro'!BB16-'Alea - Financeiro'!BB15</f>
        <v>30.3</v>
      </c>
      <c r="BC16" s="24">
        <f>'Consolidado - Financeiro'!BC16-'Alea - Financeiro'!BC15</f>
        <v>-13</v>
      </c>
      <c r="BD16" s="24">
        <f>'Consolidado - Financeiro'!BD16-'Alea - Financeiro'!BD15</f>
        <v>11.8</v>
      </c>
      <c r="BE16" s="24">
        <f>'Consolidado - Financeiro'!BE16-'Alea - Financeiro'!BE15</f>
        <v>20</v>
      </c>
      <c r="BF16" s="24">
        <f>'Consolidado - Financeiro'!BF16-'Alea - Financeiro'!BF15</f>
        <v>11.4</v>
      </c>
      <c r="BG16" s="97">
        <f>'Consolidado - Financeiro'!BG16-'Alea - Financeiro'!BG15</f>
        <v>-109.4</v>
      </c>
      <c r="BH16" s="24">
        <f>'Consolidado - Financeiro'!BH16-'Alea - Financeiro'!BH15</f>
        <v>-28.8</v>
      </c>
      <c r="BI16" s="24">
        <f>'Consolidado - Financeiro'!BI16-'Alea - Financeiro'!BI15</f>
        <v>-25.2</v>
      </c>
      <c r="BJ16" s="24">
        <f>'Consolidado - Financeiro'!BJ16-'Alea - Financeiro'!BJ15</f>
        <v>-18</v>
      </c>
      <c r="BK16" s="24">
        <f>'Consolidado - Financeiro'!BK16-'Alea - Financeiro'!BK15</f>
        <v>-37.5</v>
      </c>
      <c r="BL16" s="97">
        <f>'Consolidado - Financeiro'!BL16-'Alea - Financeiro'!BL15</f>
        <v>-118.4</v>
      </c>
      <c r="BM16" s="24">
        <f>'Consolidado - Financeiro'!BM16-'Alea - Financeiro'!BM15</f>
        <v>12.5</v>
      </c>
      <c r="BN16" s="24">
        <f>'Consolidado - Financeiro'!BN16-'Alea - Financeiro'!BN15</f>
        <v>-61</v>
      </c>
      <c r="BO16" s="24">
        <f>'Consolidado - Financeiro'!BO16-'Alea - Financeiro'!BO15</f>
        <v>-26</v>
      </c>
      <c r="BP16" s="24">
        <f>'Consolidado - Financeiro'!BP16-'Alea - Financeiro'!BP15</f>
        <v>-43.9</v>
      </c>
      <c r="BQ16" s="97">
        <f>'Consolidado - Financeiro'!BQ16-'Alea - Financeiro'!BQ15</f>
        <v>-123.6</v>
      </c>
      <c r="BR16" s="24">
        <f>'Consolidado - Financeiro'!BR16-'Alea - Financeiro'!BR15</f>
        <v>-61.7</v>
      </c>
      <c r="BS16" s="24">
        <f>'Consolidado - Financeiro'!BS16-'Alea - Financeiro'!BS15</f>
        <v>-18.7</v>
      </c>
      <c r="BT16" s="24">
        <f>'Consolidado - Financeiro'!BT16-'Alea - Financeiro'!BT15</f>
        <v>-12.4</v>
      </c>
      <c r="BU16" s="24">
        <f>'Consolidado - Financeiro'!BU16-'Alea - Financeiro'!BU15</f>
        <v>-30.7</v>
      </c>
      <c r="BV16" s="97">
        <f>'Consolidado - Financeiro'!BV16-'Alea - Financeiro'!BV15</f>
        <v>-660.1</v>
      </c>
      <c r="BW16" s="24">
        <f>'Consolidado - Financeiro'!BW16-'Alea - Financeiro'!BW15</f>
        <v>-575.29999999999995</v>
      </c>
      <c r="BX16" s="24">
        <f>'Consolidado - Financeiro'!BX16-'Alea - Financeiro'!BX15</f>
        <v>-55.7</v>
      </c>
      <c r="BY16" s="24">
        <f>'Consolidado - Financeiro'!BY16-'Alea - Financeiro'!BY15</f>
        <v>-2.9</v>
      </c>
      <c r="BZ16" s="24">
        <f>'Consolidado - Financeiro'!BZ16-'Alea - Financeiro'!BZ15</f>
        <v>-26.2</v>
      </c>
    </row>
    <row r="17" spans="1:78" x14ac:dyDescent="0.2">
      <c r="A17" s="23" t="s">
        <v>117</v>
      </c>
      <c r="B17" s="24">
        <f>'Consolidado - Financeiro'!B20-'Alea - Financeiro'!B19</f>
        <v>865.43899999999996</v>
      </c>
      <c r="C17" s="24">
        <f>'Consolidado - Financeiro'!C20-'Alea - Financeiro'!C19</f>
        <v>1081.3340958600002</v>
      </c>
      <c r="D17" s="97">
        <f>'Consolidado - Financeiro'!D20-'Alea - Financeiro'!D19</f>
        <v>1017.6000000000001</v>
      </c>
      <c r="E17" s="24">
        <f>'Consolidado - Financeiro'!E20-'Alea - Financeiro'!E19</f>
        <v>1017.6000000000001</v>
      </c>
      <c r="F17" s="24">
        <f>'Consolidado - Financeiro'!F20-'Alea - Financeiro'!F19</f>
        <v>861.36900000000003</v>
      </c>
      <c r="G17" s="24">
        <f>'Consolidado - Financeiro'!G20-'Alea - Financeiro'!G19</f>
        <v>729.75800000000004</v>
      </c>
      <c r="H17" s="24">
        <f>'Consolidado - Financeiro'!H20-'Alea - Financeiro'!H19</f>
        <v>581.50099999999998</v>
      </c>
      <c r="I17" s="97">
        <f>'Consolidado - Financeiro'!I20-'Alea - Financeiro'!I19</f>
        <v>849.32100000000003</v>
      </c>
      <c r="J17" s="24">
        <f>'Consolidado - Financeiro'!J20-'Alea - Financeiro'!J19</f>
        <v>814.81100000000004</v>
      </c>
      <c r="K17" s="24">
        <f>'Consolidado - Financeiro'!K20-'Alea - Financeiro'!K19</f>
        <v>713.80600000000004</v>
      </c>
      <c r="L17" s="24">
        <f>'Consolidado - Financeiro'!L20-'Alea - Financeiro'!L19</f>
        <v>689.50099999999998</v>
      </c>
      <c r="M17" s="24">
        <f>'Consolidado - Financeiro'!M20-'Alea - Financeiro'!M19</f>
        <v>720.58800000000008</v>
      </c>
      <c r="N17" s="97">
        <f>'Consolidado - Financeiro'!N20-'Alea - Financeiro'!N19</f>
        <v>707.63200000000006</v>
      </c>
      <c r="O17" s="24">
        <f>'Consolidado - Financeiro'!O20-'Alea - Financeiro'!O19</f>
        <v>707.63200000000006</v>
      </c>
      <c r="P17" s="24">
        <f>'Consolidado - Financeiro'!P20-'Alea - Financeiro'!P19</f>
        <v>740.98963090999985</v>
      </c>
      <c r="Q17" s="24">
        <f>'Consolidado - Financeiro'!Q20-'Alea - Financeiro'!Q19</f>
        <v>729.54614479999998</v>
      </c>
      <c r="R17" s="24">
        <f>'Consolidado - Financeiro'!R20-'Alea - Financeiro'!R19</f>
        <v>605.76701145000004</v>
      </c>
      <c r="S17" s="97">
        <f>'Consolidado - Financeiro'!S20-'Alea - Financeiro'!S19</f>
        <v>673.01279</v>
      </c>
      <c r="T17" s="24">
        <f>'Consolidado - Financeiro'!T20-'Alea - Financeiro'!T19</f>
        <v>673.01279</v>
      </c>
      <c r="U17" s="24">
        <f>'Consolidado - Financeiro'!U20-'Alea - Financeiro'!U19</f>
        <v>713.22152045000007</v>
      </c>
      <c r="V17" s="24">
        <f>'Consolidado - Financeiro'!V20-'Alea - Financeiro'!V19</f>
        <v>814.95958851</v>
      </c>
      <c r="W17" s="24">
        <f>'Consolidado - Financeiro'!W20-'Alea - Financeiro'!W19</f>
        <v>794.67510741000001</v>
      </c>
      <c r="X17" s="97">
        <f>'Consolidado - Financeiro'!X20-'Alea - Financeiro'!X19</f>
        <v>1054.7581420000001</v>
      </c>
      <c r="Y17" s="24">
        <f>'Consolidado - Financeiro'!Y20-'Alea - Financeiro'!Y19</f>
        <v>1054.7581420000001</v>
      </c>
      <c r="Z17" s="24">
        <f>'Consolidado - Financeiro'!Z20-'Alea - Financeiro'!Z19</f>
        <v>1039.680043799</v>
      </c>
      <c r="AA17" s="24">
        <f>'Consolidado - Financeiro'!AA20-'Alea - Financeiro'!AA19</f>
        <v>939.03969461600002</v>
      </c>
      <c r="AB17" s="24">
        <f>'Consolidado - Financeiro'!AB20-'Alea - Financeiro'!AB19</f>
        <v>955.92030100000011</v>
      </c>
      <c r="AC17" s="97">
        <f>'Consolidado - Financeiro'!AC20-'Alea - Financeiro'!AC19</f>
        <v>1305.5</v>
      </c>
      <c r="AD17" s="24">
        <f>'Consolidado - Financeiro'!AD20-'Alea - Financeiro'!AD19</f>
        <v>1305.5</v>
      </c>
      <c r="AE17" s="24">
        <f>'Consolidado - Financeiro'!AE20-'Alea - Financeiro'!AE19</f>
        <v>1402.8</v>
      </c>
      <c r="AF17" s="24">
        <f>'Consolidado - Financeiro'!AF20-'Alea - Financeiro'!AF19</f>
        <v>1534.9</v>
      </c>
      <c r="AG17" s="24">
        <f>'Consolidado - Financeiro'!AG20-'Alea - Financeiro'!AG19</f>
        <v>1060.7</v>
      </c>
      <c r="AH17" s="97">
        <f>'Consolidado - Financeiro'!AH20-'Alea - Financeiro'!AH19</f>
        <v>1070.5</v>
      </c>
      <c r="AI17" s="24">
        <f>'Consolidado - Financeiro'!AI20-'Alea - Financeiro'!AI19</f>
        <v>1070.5</v>
      </c>
      <c r="AJ17" s="24">
        <f>'Consolidado - Financeiro'!AJ20-'Alea - Financeiro'!AJ19</f>
        <v>976.3</v>
      </c>
      <c r="AK17" s="24">
        <f>'Consolidado - Financeiro'!AK20-'Alea - Financeiro'!AK19</f>
        <v>1045.9000000000001</v>
      </c>
      <c r="AL17" s="24">
        <f>'Consolidado - Financeiro'!AL20-'Alea - Financeiro'!AL19</f>
        <v>854.5</v>
      </c>
      <c r="AM17" s="97">
        <f>'Consolidado - Financeiro'!AM20-'Alea - Financeiro'!AM19</f>
        <v>855.6</v>
      </c>
      <c r="AN17" s="24">
        <f>'Consolidado - Financeiro'!AN20-'Alea - Financeiro'!AN19</f>
        <v>855.6</v>
      </c>
      <c r="AO17" s="24">
        <f>'Consolidado - Financeiro'!AO20-'Alea - Financeiro'!AO19</f>
        <v>847.5</v>
      </c>
      <c r="AP17" s="24">
        <f>'Consolidado - Financeiro'!AP20-'Alea - Financeiro'!AP19</f>
        <v>656.8</v>
      </c>
      <c r="AQ17" s="24">
        <f>'Consolidado - Financeiro'!AQ20-'Alea - Financeiro'!AQ19</f>
        <v>660.4</v>
      </c>
      <c r="AR17" s="97">
        <f>'Consolidado - Financeiro'!AR20-'Alea - Financeiro'!AR19</f>
        <v>497.7</v>
      </c>
      <c r="AS17" s="24">
        <f>'Consolidado - Financeiro'!AS20-'Alea - Financeiro'!AS19</f>
        <v>497.7</v>
      </c>
      <c r="AT17" s="24">
        <f>'Consolidado - Financeiro'!AT20-'Alea - Financeiro'!AT19</f>
        <v>387.5</v>
      </c>
      <c r="AU17" s="24">
        <f>'Consolidado - Financeiro'!AU20-'Alea - Financeiro'!AU19</f>
        <v>352.2</v>
      </c>
      <c r="AV17" s="24">
        <f>'Consolidado - Financeiro'!AV20-'Alea - Financeiro'!AV19</f>
        <v>284.3</v>
      </c>
      <c r="AW17" s="97">
        <f>'Consolidado - Financeiro'!AW20-'Alea - Financeiro'!AW19</f>
        <v>223.5</v>
      </c>
      <c r="AX17" s="24">
        <f>'Consolidado - Financeiro'!AX20-'Alea - Financeiro'!AX19</f>
        <v>223.5</v>
      </c>
      <c r="AY17" s="24">
        <f>'Consolidado - Financeiro'!AY20-'Alea - Financeiro'!AY19</f>
        <v>254.5</v>
      </c>
      <c r="AZ17" s="24">
        <f>'Consolidado - Financeiro'!AZ20-'Alea - Financeiro'!AZ19</f>
        <v>314.2</v>
      </c>
      <c r="BA17" s="24">
        <f>'Consolidado - Financeiro'!BA20-'Alea - Financeiro'!BA19</f>
        <v>334.9</v>
      </c>
      <c r="BB17" s="97">
        <f>'Consolidado - Financeiro'!BB20-'Alea - Financeiro'!BB19</f>
        <v>234.3</v>
      </c>
      <c r="BC17" s="24">
        <f>'Consolidado - Financeiro'!BC20-'Alea - Financeiro'!BC19</f>
        <v>234.3</v>
      </c>
      <c r="BD17" s="24">
        <f>'Consolidado - Financeiro'!BD20-'Alea - Financeiro'!BD19</f>
        <v>325.2</v>
      </c>
      <c r="BE17" s="24">
        <f>'Consolidado - Financeiro'!BE20-'Alea - Financeiro'!BE19</f>
        <v>335.1</v>
      </c>
      <c r="BF17" s="24">
        <f>'Consolidado - Financeiro'!BF20-'Alea - Financeiro'!BF19</f>
        <v>435.8</v>
      </c>
      <c r="BG17" s="97">
        <f>'Consolidado - Financeiro'!BG20-'Alea - Financeiro'!BG19</f>
        <v>494.6</v>
      </c>
      <c r="BH17" s="24">
        <f>'Consolidado - Financeiro'!BH20-'Alea - Financeiro'!BH19</f>
        <v>494.6</v>
      </c>
      <c r="BI17" s="24">
        <f>'Consolidado - Financeiro'!BI20-'Alea - Financeiro'!BI19</f>
        <v>559.5</v>
      </c>
      <c r="BJ17" s="24">
        <f>'Consolidado - Financeiro'!BJ20-'Alea - Financeiro'!BJ19</f>
        <v>618.1</v>
      </c>
      <c r="BK17" s="24">
        <f>'Consolidado - Financeiro'!BK20-'Alea - Financeiro'!BK19</f>
        <v>594.70000000000005</v>
      </c>
      <c r="BL17" s="97">
        <f>'Consolidado - Financeiro'!BL20-'Alea - Financeiro'!BL19</f>
        <v>642.70000000000005</v>
      </c>
      <c r="BM17" s="24">
        <f>'Consolidado - Financeiro'!BM20-'Alea - Financeiro'!BM19</f>
        <v>642.70000000000005</v>
      </c>
      <c r="BN17" s="24">
        <f>'Consolidado - Financeiro'!BN20-'Alea - Financeiro'!BN19</f>
        <v>443.6</v>
      </c>
      <c r="BO17" s="24">
        <f>'Consolidado - Financeiro'!BO20-'Alea - Financeiro'!BO19</f>
        <v>768.9</v>
      </c>
      <c r="BP17" s="24">
        <f>'Consolidado - Financeiro'!BP20-'Alea - Financeiro'!BP19</f>
        <v>770.1</v>
      </c>
      <c r="BQ17" s="97">
        <f>'Consolidado - Financeiro'!BQ20-'Alea - Financeiro'!BQ19</f>
        <v>774.7</v>
      </c>
      <c r="BR17" s="24">
        <f>'Consolidado - Financeiro'!BR20-'Alea - Financeiro'!BR19</f>
        <v>774.7</v>
      </c>
      <c r="BS17" s="24">
        <f>'Consolidado - Financeiro'!BS20-'Alea - Financeiro'!BS19</f>
        <v>832.8</v>
      </c>
      <c r="BT17" s="24">
        <f>'Consolidado - Financeiro'!BT20-'Alea - Financeiro'!BT19</f>
        <v>636.4</v>
      </c>
      <c r="BU17" s="24">
        <f>'Consolidado - Financeiro'!BU20-'Alea - Financeiro'!BU19</f>
        <v>514.6</v>
      </c>
      <c r="BV17" s="97">
        <f>'Consolidado - Financeiro'!BV20-'Alea - Financeiro'!BV19</f>
        <v>624.4</v>
      </c>
      <c r="BW17" s="24">
        <f>'Consolidado - Financeiro'!BW20-'Alea - Financeiro'!BW19</f>
        <v>624.4</v>
      </c>
      <c r="BX17" s="24">
        <f>'Consolidado - Financeiro'!BX20-'Alea - Financeiro'!BX19</f>
        <v>402.7</v>
      </c>
      <c r="BY17" s="24">
        <f>'Consolidado - Financeiro'!BY20-'Alea - Financeiro'!BY19</f>
        <v>410.6</v>
      </c>
      <c r="BZ17" s="24">
        <f>'Consolidado - Financeiro'!BZ20-'Alea - Financeiro'!BZ19</f>
        <v>408.1</v>
      </c>
    </row>
    <row r="18" spans="1:78" x14ac:dyDescent="0.2">
      <c r="A18" s="23" t="s">
        <v>118</v>
      </c>
      <c r="B18" s="24">
        <f>'Consolidado - Financeiro'!B23-'Alea - Financeiro'!B20</f>
        <v>1534.624</v>
      </c>
      <c r="C18" s="24">
        <f>'Consolidado - Financeiro'!C23-'Alea - Financeiro'!C20</f>
        <v>1371.2224567399999</v>
      </c>
      <c r="D18" s="97">
        <f>'Consolidado - Financeiro'!D23-'Alea - Financeiro'!D20</f>
        <v>1180.1000000000001</v>
      </c>
      <c r="E18" s="24">
        <f>'Consolidado - Financeiro'!E23-'Alea - Financeiro'!E20</f>
        <v>1180.1000000000001</v>
      </c>
      <c r="F18" s="24">
        <f>'Consolidado - Financeiro'!F23-'Alea - Financeiro'!F20</f>
        <v>1152.4280000000001</v>
      </c>
      <c r="G18" s="24">
        <f>'Consolidado - Financeiro'!G23-'Alea - Financeiro'!G20</f>
        <v>1071.8150000000001</v>
      </c>
      <c r="H18" s="24">
        <f>'Consolidado - Financeiro'!H23-'Alea - Financeiro'!H20</f>
        <v>1067.182</v>
      </c>
      <c r="I18" s="97">
        <f>'Consolidado - Financeiro'!I23-'Alea - Financeiro'!I20</f>
        <v>956.35500000000002</v>
      </c>
      <c r="J18" s="24">
        <f>'Consolidado - Financeiro'!J23-'Alea - Financeiro'!J20</f>
        <v>853.82299999999998</v>
      </c>
      <c r="K18" s="24">
        <f>'Consolidado - Financeiro'!K23-'Alea - Financeiro'!K20</f>
        <v>870.21900000000005</v>
      </c>
      <c r="L18" s="24">
        <f>'Consolidado - Financeiro'!L23-'Alea - Financeiro'!L20</f>
        <v>873.18500000000006</v>
      </c>
      <c r="M18" s="24">
        <f>'Consolidado - Financeiro'!M23-'Alea - Financeiro'!M20</f>
        <v>881.93399999999997</v>
      </c>
      <c r="N18" s="97">
        <f>'Consolidado - Financeiro'!N23-'Alea - Financeiro'!N20</f>
        <v>834.14086999999995</v>
      </c>
      <c r="O18" s="24">
        <f>'Consolidado - Financeiro'!O23-'Alea - Financeiro'!O20</f>
        <v>834.14086999999995</v>
      </c>
      <c r="P18" s="24">
        <f>'Consolidado - Financeiro'!P23-'Alea - Financeiro'!P20</f>
        <v>875.96312603999991</v>
      </c>
      <c r="Q18" s="24">
        <f>'Consolidado - Financeiro'!Q23-'Alea - Financeiro'!Q20</f>
        <v>657.29251694999982</v>
      </c>
      <c r="R18" s="24">
        <f>'Consolidado - Financeiro'!R23-'Alea - Financeiro'!R20</f>
        <v>660.53259599</v>
      </c>
      <c r="S18" s="97">
        <f>'Consolidado - Financeiro'!S23-'Alea - Financeiro'!S20</f>
        <v>681.21065855999996</v>
      </c>
      <c r="T18" s="24">
        <f>'Consolidado - Financeiro'!T23-'Alea - Financeiro'!T20</f>
        <v>681.21065855999996</v>
      </c>
      <c r="U18" s="24">
        <f>'Consolidado - Financeiro'!U23-'Alea - Financeiro'!U20</f>
        <v>819.1278671099999</v>
      </c>
      <c r="V18" s="24">
        <f>'Consolidado - Financeiro'!V23-'Alea - Financeiro'!V20</f>
        <v>1006.9645408999999</v>
      </c>
      <c r="W18" s="24">
        <f>'Consolidado - Financeiro'!W23-'Alea - Financeiro'!W20</f>
        <v>1096.26809058</v>
      </c>
      <c r="X18" s="97">
        <f>'Consolidado - Financeiro'!X23-'Alea - Financeiro'!X20</f>
        <v>1139.1293762799999</v>
      </c>
      <c r="Y18" s="24">
        <f>'Consolidado - Financeiro'!Y23-'Alea - Financeiro'!Y20</f>
        <v>1139.1293762799999</v>
      </c>
      <c r="Z18" s="24">
        <f>'Consolidado - Financeiro'!Z23-'Alea - Financeiro'!Z20</f>
        <v>1442.7327834749999</v>
      </c>
      <c r="AA18" s="24">
        <f>'Consolidado - Financeiro'!AA23-'Alea - Financeiro'!AA20</f>
        <v>1454.33511051</v>
      </c>
      <c r="AB18" s="24">
        <f>'Consolidado - Financeiro'!AB23-'Alea - Financeiro'!AB20</f>
        <v>1423.54779411</v>
      </c>
      <c r="AC18" s="97">
        <f>'Consolidado - Financeiro'!AC23-'Alea - Financeiro'!AC20</f>
        <v>1518.1</v>
      </c>
      <c r="AD18" s="24">
        <f>'Consolidado - Financeiro'!AD23-'Alea - Financeiro'!AD20</f>
        <v>1518.1</v>
      </c>
      <c r="AE18" s="24">
        <f>'Consolidado - Financeiro'!AE23-'Alea - Financeiro'!AE20</f>
        <v>1480.5</v>
      </c>
      <c r="AF18" s="24">
        <f>'Consolidado - Financeiro'!AF23-'Alea - Financeiro'!AF20</f>
        <v>1408.1</v>
      </c>
      <c r="AG18" s="24">
        <f>'Consolidado - Financeiro'!AG23-'Alea - Financeiro'!AG20</f>
        <v>1371.1</v>
      </c>
      <c r="AH18" s="97">
        <f>'Consolidado - Financeiro'!AH23-'Alea - Financeiro'!AH20</f>
        <v>1351.7</v>
      </c>
      <c r="AI18" s="24">
        <f>'Consolidado - Financeiro'!AI23-'Alea - Financeiro'!AI20</f>
        <v>1351.7</v>
      </c>
      <c r="AJ18" s="24">
        <f>'Consolidado - Financeiro'!AJ23-'Alea - Financeiro'!AJ20</f>
        <v>1304.4000000000001</v>
      </c>
      <c r="AK18" s="24">
        <f>'Consolidado - Financeiro'!AK23-'Alea - Financeiro'!AK20</f>
        <v>1252.4000000000001</v>
      </c>
      <c r="AL18" s="24">
        <f>'Consolidado - Financeiro'!AL23-'Alea - Financeiro'!AL20</f>
        <v>1201</v>
      </c>
      <c r="AM18" s="97">
        <f>'Consolidado - Financeiro'!AM23-'Alea - Financeiro'!AM20</f>
        <v>1203.8</v>
      </c>
      <c r="AN18" s="24">
        <f>'Consolidado - Financeiro'!AN23-'Alea - Financeiro'!AN20</f>
        <v>1203.8</v>
      </c>
      <c r="AO18" s="24">
        <f>'Consolidado - Financeiro'!AO23-'Alea - Financeiro'!AO20</f>
        <v>1218.08</v>
      </c>
      <c r="AP18" s="24">
        <f>'Consolidado - Financeiro'!AP23-'Alea - Financeiro'!AP20</f>
        <v>1190.4000000000001</v>
      </c>
      <c r="AQ18" s="24">
        <f>'Consolidado - Financeiro'!AQ23-'Alea - Financeiro'!AQ20</f>
        <v>1209.8</v>
      </c>
      <c r="AR18" s="97">
        <f>'Consolidado - Financeiro'!AR23-'Alea - Financeiro'!AR20</f>
        <v>1163.7</v>
      </c>
      <c r="AS18" s="24">
        <f>'Consolidado - Financeiro'!AS23-'Alea - Financeiro'!AS20</f>
        <v>1163.7</v>
      </c>
      <c r="AT18" s="24">
        <f>'Consolidado - Financeiro'!AT23-'Alea - Financeiro'!AT20</f>
        <v>1126.79</v>
      </c>
      <c r="AU18" s="24">
        <f>'Consolidado - Financeiro'!AU23-'Alea - Financeiro'!AU20</f>
        <v>1094.5999999999999</v>
      </c>
      <c r="AV18" s="24">
        <f>'Consolidado - Financeiro'!AV23-'Alea - Financeiro'!AV20</f>
        <v>1100.9000000000001</v>
      </c>
      <c r="AW18" s="97">
        <f>'Consolidado - Financeiro'!AW23-'Alea - Financeiro'!AW20</f>
        <v>1075.5999999999999</v>
      </c>
      <c r="AX18" s="24">
        <f>'Consolidado - Financeiro'!AX23-'Alea - Financeiro'!AX20</f>
        <v>1075.5999999999999</v>
      </c>
      <c r="AY18" s="24">
        <f>'Consolidado - Financeiro'!AY23-'Alea - Financeiro'!AY20</f>
        <v>1158.0999999999999</v>
      </c>
      <c r="AZ18" s="24">
        <f>'Consolidado - Financeiro'!AZ23-'Alea - Financeiro'!AZ20</f>
        <v>1141.5999999999999</v>
      </c>
      <c r="BA18" s="24">
        <f>'Consolidado - Financeiro'!BA23-'Alea - Financeiro'!BA20</f>
        <v>1132.2</v>
      </c>
      <c r="BB18" s="97">
        <f>'Consolidado - Financeiro'!BB23-'Alea - Financeiro'!BB20</f>
        <v>1126.8</v>
      </c>
      <c r="BC18" s="24">
        <f>'Consolidado - Financeiro'!BC23-'Alea - Financeiro'!BC20</f>
        <v>1126.8</v>
      </c>
      <c r="BD18" s="24">
        <f>'Consolidado - Financeiro'!BD23-'Alea - Financeiro'!BD20</f>
        <v>1137.7</v>
      </c>
      <c r="BE18" s="24">
        <f>'Consolidado - Financeiro'!BE23-'Alea - Financeiro'!BE20</f>
        <v>1125</v>
      </c>
      <c r="BF18" s="24">
        <f>'Consolidado - Financeiro'!BF23-'Alea - Financeiro'!BF20</f>
        <v>1106.5999999999999</v>
      </c>
      <c r="BG18" s="97">
        <f>'Consolidado - Financeiro'!BG23-'Alea - Financeiro'!BG20</f>
        <v>1082.3</v>
      </c>
      <c r="BH18" s="24">
        <f>'Consolidado - Financeiro'!BH23-'Alea - Financeiro'!BH20</f>
        <v>1082.3</v>
      </c>
      <c r="BI18" s="24">
        <f>'Consolidado - Financeiro'!BI23-'Alea - Financeiro'!BI20</f>
        <v>1049.0999999999999</v>
      </c>
      <c r="BJ18" s="24">
        <f>'Consolidado - Financeiro'!BJ23-'Alea - Financeiro'!BJ20</f>
        <v>1074.5999999999999</v>
      </c>
      <c r="BK18" s="24">
        <f>'Consolidado - Financeiro'!BK23-'Alea - Financeiro'!BK20</f>
        <v>1092.3</v>
      </c>
      <c r="BL18" s="97">
        <f>'Consolidado - Financeiro'!BL23-'Alea - Financeiro'!BL20</f>
        <v>1152.5999999999999</v>
      </c>
      <c r="BM18" s="24">
        <f>'Consolidado - Financeiro'!BM23-'Alea - Financeiro'!BM20</f>
        <v>1152.5999999999999</v>
      </c>
      <c r="BN18" s="24">
        <f>'Consolidado - Financeiro'!BN23-'Alea - Financeiro'!BN20</f>
        <v>1719.7</v>
      </c>
      <c r="BO18" s="24">
        <f>'Consolidado - Financeiro'!BO23-'Alea - Financeiro'!BO20</f>
        <v>1773.5</v>
      </c>
      <c r="BP18" s="24">
        <f>'Consolidado - Financeiro'!BP23-'Alea - Financeiro'!BP20</f>
        <v>1835.7</v>
      </c>
      <c r="BQ18" s="97">
        <f>'Consolidado - Financeiro'!BQ23-'Alea - Financeiro'!BQ20</f>
        <v>1876.7</v>
      </c>
      <c r="BR18" s="24">
        <f>'Consolidado - Financeiro'!BR23-'Alea - Financeiro'!BR20</f>
        <v>1876.7</v>
      </c>
      <c r="BS18" s="24">
        <f>'Consolidado - Financeiro'!BS23-'Alea - Financeiro'!BS20</f>
        <v>1504.4</v>
      </c>
      <c r="BT18" s="24">
        <f>'Consolidado - Financeiro'!BT23-'Alea - Financeiro'!BT20</f>
        <v>1508.7</v>
      </c>
      <c r="BU18" s="24">
        <f>'Consolidado - Financeiro'!BU23-'Alea - Financeiro'!BU20</f>
        <v>1521.1</v>
      </c>
      <c r="BV18" s="97">
        <f>'Consolidado - Financeiro'!BV23-'Alea - Financeiro'!BV20</f>
        <v>2083.3000000000002</v>
      </c>
      <c r="BW18" s="24">
        <f>'Consolidado - Financeiro'!BW23-'Alea - Financeiro'!BW20</f>
        <v>2083.3000000000002</v>
      </c>
      <c r="BX18" s="24">
        <f>'Consolidado - Financeiro'!BX23-'Alea - Financeiro'!BX20</f>
        <v>2104.6999999999998</v>
      </c>
      <c r="BY18" s="24">
        <f>'Consolidado - Financeiro'!BY23-'Alea - Financeiro'!BY20</f>
        <v>1891.5</v>
      </c>
      <c r="BZ18" s="24">
        <f>'Consolidado - Financeiro'!BZ23-'Alea - Financeiro'!BZ20</f>
        <v>1853</v>
      </c>
    </row>
    <row r="19" spans="1:78" x14ac:dyDescent="0.2">
      <c r="A19" s="23" t="s">
        <v>119</v>
      </c>
      <c r="B19" s="24">
        <f>'Consolidado - Financeiro'!B26-'Alea - Financeiro'!B21</f>
        <v>726.4820817526022</v>
      </c>
      <c r="C19" s="24">
        <f>'Consolidado - Financeiro'!C26-'Alea - Financeiro'!C21</f>
        <v>747.42411420870462</v>
      </c>
      <c r="D19" s="97">
        <f>'Consolidado - Financeiro'!D26-'Alea - Financeiro'!D21</f>
        <v>636.1</v>
      </c>
      <c r="E19" s="24">
        <f>'Consolidado - Financeiro'!E26-'Alea - Financeiro'!E21</f>
        <v>636.1</v>
      </c>
      <c r="F19" s="24">
        <f>'Consolidado - Financeiro'!F26-'Alea - Financeiro'!F21</f>
        <v>523.5385555238737</v>
      </c>
      <c r="G19" s="24">
        <f>'Consolidado - Financeiro'!G26-'Alea - Financeiro'!G21</f>
        <v>469.20857127099828</v>
      </c>
      <c r="H19" s="24">
        <f>'Consolidado - Financeiro'!H26-'Alea - Financeiro'!H21</f>
        <v>263.37665746233807</v>
      </c>
      <c r="I19" s="97">
        <f>'Consolidado - Financeiro'!I26-'Alea - Financeiro'!I21</f>
        <v>178.35864347139326</v>
      </c>
      <c r="J19" s="24">
        <f>'Consolidado - Financeiro'!J26-'Alea - Financeiro'!J21</f>
        <v>178.35864347139326</v>
      </c>
      <c r="K19" s="24">
        <f>'Consolidado - Financeiro'!K26-'Alea - Financeiro'!K21</f>
        <v>138.95467708148675</v>
      </c>
      <c r="L19" s="24">
        <f>'Consolidado - Financeiro'!L26-'Alea - Financeiro'!L21</f>
        <v>36.521140346696363</v>
      </c>
      <c r="M19" s="24">
        <f>'Consolidado - Financeiro'!M26-'Alea - Financeiro'!M21</f>
        <v>15.188493788238524</v>
      </c>
      <c r="N19" s="97">
        <f>'Consolidado - Financeiro'!N26-'Alea - Financeiro'!N21</f>
        <v>-27.798900026265983</v>
      </c>
      <c r="O19" s="24">
        <f>'Consolidado - Financeiro'!O26-'Alea - Financeiro'!O21</f>
        <v>-27.798900026265983</v>
      </c>
      <c r="P19" s="24">
        <f>'Consolidado - Financeiro'!P26-'Alea - Financeiro'!P21</f>
        <v>-161.07304790879692</v>
      </c>
      <c r="Q19" s="24">
        <f>'Consolidado - Financeiro'!Q26-'Alea - Financeiro'!Q21</f>
        <v>-338.45885991428133</v>
      </c>
      <c r="R19" s="24">
        <f>'Consolidado - Financeiro'!R26-'Alea - Financeiro'!R21</f>
        <v>-435.80497012848025</v>
      </c>
      <c r="S19" s="97">
        <f>'Consolidado - Financeiro'!S26-'Alea - Financeiro'!S21</f>
        <v>-467.69925063913593</v>
      </c>
      <c r="T19" s="24">
        <f>'Consolidado - Financeiro'!T26-'Alea - Financeiro'!T21</f>
        <v>-467.69925063913593</v>
      </c>
      <c r="U19" s="24">
        <f>'Consolidado - Financeiro'!U26-'Alea - Financeiro'!U21</f>
        <v>-577.7601680714148</v>
      </c>
      <c r="V19" s="24">
        <f>'Consolidado - Financeiro'!V26-'Alea - Financeiro'!V21</f>
        <v>-373.65331269247531</v>
      </c>
      <c r="W19" s="24">
        <f>'Consolidado - Financeiro'!W26-'Alea - Financeiro'!W21</f>
        <v>-241.19710354389866</v>
      </c>
      <c r="X19" s="97">
        <f>'Consolidado - Financeiro'!X26-'Alea - Financeiro'!X21</f>
        <v>-144.03605622000001</v>
      </c>
      <c r="Y19" s="24">
        <f>'Consolidado - Financeiro'!Y26-'Alea - Financeiro'!Y21</f>
        <v>-144.03605622000001</v>
      </c>
      <c r="Z19" s="24">
        <f>'Consolidado - Financeiro'!Z26-'Alea - Financeiro'!Z21</f>
        <v>170.93946837600001</v>
      </c>
      <c r="AA19" s="24">
        <f>'Consolidado - Financeiro'!AA26-'Alea - Financeiro'!AA21</f>
        <v>230.82488582100001</v>
      </c>
      <c r="AB19" s="24">
        <f>'Consolidado - Financeiro'!AB26-'Alea - Financeiro'!AB21</f>
        <v>219.6</v>
      </c>
      <c r="AC19" s="97">
        <f>'Consolidado - Financeiro'!AC26-'Alea - Financeiro'!AC21</f>
        <v>200.3</v>
      </c>
      <c r="AD19" s="24">
        <f>'Consolidado - Financeiro'!AD26-'Alea - Financeiro'!AD21</f>
        <v>200.3</v>
      </c>
      <c r="AE19" s="24">
        <f>'Consolidado - Financeiro'!AE26-'Alea - Financeiro'!AE21</f>
        <v>204.6</v>
      </c>
      <c r="AF19" s="24">
        <f>'Consolidado - Financeiro'!AF26-'Alea - Financeiro'!AF21</f>
        <v>198.7</v>
      </c>
      <c r="AG19" s="24">
        <f>'Consolidado - Financeiro'!AG26-'Alea - Financeiro'!AG21</f>
        <v>231.4</v>
      </c>
      <c r="AH19" s="97">
        <f>'Consolidado - Financeiro'!AH26-'Alea - Financeiro'!AH21</f>
        <v>263.5</v>
      </c>
      <c r="AI19" s="24">
        <f>'Consolidado - Financeiro'!AI26-'Alea - Financeiro'!AI21</f>
        <v>263.5</v>
      </c>
      <c r="AJ19" s="24">
        <f>'Consolidado - Financeiro'!AJ26-'Alea - Financeiro'!AJ21</f>
        <v>235.4</v>
      </c>
      <c r="AK19" s="24">
        <f>'Consolidado - Financeiro'!AK26-'Alea - Financeiro'!AK21</f>
        <v>235.1</v>
      </c>
      <c r="AL19" s="24">
        <f>'Consolidado - Financeiro'!AL26-'Alea - Financeiro'!AL21</f>
        <v>213.8</v>
      </c>
      <c r="AM19" s="97">
        <f>'Consolidado - Financeiro'!AM26-'Alea - Financeiro'!AM21</f>
        <v>200.3</v>
      </c>
      <c r="AN19" s="24">
        <f>'Consolidado - Financeiro'!AN26-'Alea - Financeiro'!AN21</f>
        <v>200.3</v>
      </c>
      <c r="AO19" s="24">
        <f>'Consolidado - Financeiro'!AO26-'Alea - Financeiro'!AO21</f>
        <v>188.5</v>
      </c>
      <c r="AP19" s="24">
        <f>'Consolidado - Financeiro'!AP26-'Alea - Financeiro'!AP21</f>
        <v>154.80000000000001</v>
      </c>
      <c r="AQ19" s="24">
        <f>'Consolidado - Financeiro'!AQ26-'Alea - Financeiro'!AQ21</f>
        <v>124</v>
      </c>
      <c r="AR19" s="97">
        <f>'Consolidado - Financeiro'!AR26-'Alea - Financeiro'!AR21</f>
        <v>106.7</v>
      </c>
      <c r="AS19" s="24">
        <f>'Consolidado - Financeiro'!AS26-'Alea - Financeiro'!AS21</f>
        <v>106.7</v>
      </c>
      <c r="AT19" s="24">
        <f>'Consolidado - Financeiro'!AT26-'Alea - Financeiro'!AT21</f>
        <v>90.7</v>
      </c>
      <c r="AU19" s="24">
        <f>'Consolidado - Financeiro'!AU26-'Alea - Financeiro'!AU21</f>
        <v>83</v>
      </c>
      <c r="AV19" s="24">
        <f>'Consolidado - Financeiro'!AV26-'Alea - Financeiro'!AV21</f>
        <v>70.8</v>
      </c>
      <c r="AW19" s="97">
        <f>'Consolidado - Financeiro'!AW26-'Alea - Financeiro'!AW21</f>
        <v>56.7</v>
      </c>
      <c r="AX19" s="24">
        <f>'Consolidado - Financeiro'!AX26-'Alea - Financeiro'!AX21</f>
        <v>56.7</v>
      </c>
      <c r="AY19" s="24">
        <f>'Consolidado - Financeiro'!AY26-'Alea - Financeiro'!AY21</f>
        <v>23.5</v>
      </c>
      <c r="AZ19" s="24">
        <f>'Consolidado - Financeiro'!AZ26-'Alea - Financeiro'!AZ21</f>
        <v>12.3</v>
      </c>
      <c r="BA19" s="24">
        <f>'Consolidado - Financeiro'!BA26-'Alea - Financeiro'!BA21</f>
        <v>23.7</v>
      </c>
      <c r="BB19" s="97">
        <f>'Consolidado - Financeiro'!BB26-'Alea - Financeiro'!BB21</f>
        <v>30.3</v>
      </c>
      <c r="BC19" s="24">
        <f>'Consolidado - Financeiro'!BC26-'Alea - Financeiro'!BC21</f>
        <v>30.3</v>
      </c>
      <c r="BD19" s="24">
        <f>'Consolidado - Financeiro'!BD26-'Alea - Financeiro'!BD21</f>
        <v>14.5</v>
      </c>
      <c r="BE19" s="24">
        <f>'Consolidado - Financeiro'!BE26-'Alea - Financeiro'!BE21</f>
        <v>-22.5</v>
      </c>
      <c r="BF19" s="24">
        <f>'Consolidado - Financeiro'!BF26-'Alea - Financeiro'!BF21</f>
        <v>-60.5</v>
      </c>
      <c r="BG19" s="97">
        <f>'Consolidado - Financeiro'!BG26-'Alea - Financeiro'!BG21</f>
        <v>-109.4</v>
      </c>
      <c r="BH19" s="24">
        <f>'Consolidado - Financeiro'!BH26-'Alea - Financeiro'!BH21</f>
        <v>-109.4</v>
      </c>
      <c r="BI19" s="24">
        <f>'Consolidado - Financeiro'!BI26-'Alea - Financeiro'!BI21</f>
        <v>-68.2</v>
      </c>
      <c r="BJ19" s="24">
        <f>'Consolidado - Financeiro'!BJ26-'Alea - Financeiro'!BJ21</f>
        <v>-103.9</v>
      </c>
      <c r="BK19" s="24">
        <f>'Consolidado - Financeiro'!BK26-'Alea - Financeiro'!BK21</f>
        <v>-112</v>
      </c>
      <c r="BL19" s="97">
        <f>'Consolidado - Financeiro'!BL26-'Alea - Financeiro'!BL21</f>
        <v>-118.4</v>
      </c>
      <c r="BM19" s="24">
        <f>'Consolidado - Financeiro'!BM26-'Alea - Financeiro'!BM21</f>
        <v>-118.4</v>
      </c>
      <c r="BN19" s="24">
        <f>'Consolidado - Financeiro'!BN26-'Alea - Financeiro'!BN21</f>
        <v>-192.6</v>
      </c>
      <c r="BO19" s="24">
        <f>'Consolidado - Financeiro'!BO26-'Alea - Financeiro'!BO21</f>
        <v>-150.30000000000001</v>
      </c>
      <c r="BP19" s="24">
        <f>'Consolidado - Financeiro'!BP26-'Alea - Financeiro'!BP21</f>
        <v>-136.69999999999999</v>
      </c>
      <c r="BQ19" s="97">
        <f>'Consolidado - Financeiro'!BQ26-'Alea - Financeiro'!BQ21</f>
        <v>-123.6</v>
      </c>
      <c r="BR19" s="24">
        <f>'Consolidado - Financeiro'!BR26-'Alea - Financeiro'!BR21</f>
        <v>-123.6</v>
      </c>
      <c r="BS19" s="24">
        <f>'Consolidado - Financeiro'!BS26-'Alea - Financeiro'!BS21</f>
        <v>-637.20000000000005</v>
      </c>
      <c r="BT19" s="24">
        <f>'Consolidado - Financeiro'!BT26-'Alea - Financeiro'!BT21</f>
        <v>-674.2</v>
      </c>
      <c r="BU19" s="24">
        <f>'Consolidado - Financeiro'!BU26-'Alea - Financeiro'!BU21</f>
        <v>-664.6</v>
      </c>
      <c r="BV19" s="97">
        <f>'Consolidado - Financeiro'!BV26-'Alea - Financeiro'!BV21</f>
        <v>-660.1</v>
      </c>
      <c r="BW19" s="24">
        <f>'Consolidado - Financeiro'!BW26-'Alea - Financeiro'!BW21</f>
        <v>-660.1</v>
      </c>
      <c r="BX19" s="24">
        <f>'Consolidado - Financeiro'!BX26-'Alea - Financeiro'!BX21</f>
        <v>0</v>
      </c>
      <c r="BY19" s="24">
        <f>'Consolidado - Financeiro'!BY26-'Alea - Financeiro'!BY21</f>
        <v>0</v>
      </c>
      <c r="BZ19" s="24">
        <f>'Consolidado - Financeiro'!BZ26-'Alea - Financeiro'!BZ21</f>
        <v>0</v>
      </c>
    </row>
    <row r="20" spans="1:78" ht="15" x14ac:dyDescent="0.2">
      <c r="A20" s="23" t="s">
        <v>289</v>
      </c>
      <c r="B20" s="24">
        <f>'Consolidado - Financeiro'!B27-'Alea - Financeiro'!B22</f>
        <v>887.79176011999959</v>
      </c>
      <c r="C20" s="24">
        <f>'Consolidado - Financeiro'!C27-'Alea - Financeiro'!C22</f>
        <v>793.89439843999992</v>
      </c>
      <c r="D20" s="97">
        <f>'Consolidado - Financeiro'!D27-'Alea - Financeiro'!D22</f>
        <v>701.2</v>
      </c>
      <c r="E20" s="24">
        <f>'Consolidado - Financeiro'!E27-'Alea - Financeiro'!E22</f>
        <v>701.2</v>
      </c>
      <c r="F20" s="24">
        <f>'Consolidado - Financeiro'!F27-'Alea - Financeiro'!F22</f>
        <v>601.81830560789706</v>
      </c>
      <c r="G20" s="24">
        <f>'Consolidado - Financeiro'!G27-'Alea - Financeiro'!G22</f>
        <v>551.34671951334053</v>
      </c>
      <c r="H20" s="24">
        <f>'Consolidado - Financeiro'!H27-'Alea - Financeiro'!H22</f>
        <v>479.59696667254207</v>
      </c>
      <c r="I20" s="97">
        <f>'Consolidado - Financeiro'!I27-'Alea - Financeiro'!I22</f>
        <v>433.06212097139326</v>
      </c>
      <c r="J20" s="24">
        <f>'Consolidado - Financeiro'!J27-'Alea - Financeiro'!J22</f>
        <v>433.06212097139326</v>
      </c>
      <c r="K20" s="24">
        <f>'Consolidado - Financeiro'!K27-'Alea - Financeiro'!K22</f>
        <v>372.39049017148676</v>
      </c>
      <c r="L20" s="24">
        <f>'Consolidado - Financeiro'!L27-'Alea - Financeiro'!L22</f>
        <v>270.31871454669636</v>
      </c>
      <c r="M20" s="24">
        <f>'Consolidado - Financeiro'!M27-'Alea - Financeiro'!M22</f>
        <v>224.47801163223852</v>
      </c>
      <c r="N20" s="97">
        <f>'Consolidado - Financeiro'!N27-'Alea - Financeiro'!N22</f>
        <v>173.40303038373403</v>
      </c>
      <c r="O20" s="24">
        <f>'Consolidado - Financeiro'!O27-'Alea - Financeiro'!O22</f>
        <v>173.40303038373403</v>
      </c>
      <c r="P20" s="24">
        <f>'Consolidado - Financeiro'!P27-'Alea - Financeiro'!P22</f>
        <v>63.997062951203091</v>
      </c>
      <c r="Q20" s="24">
        <f>'Consolidado - Financeiro'!Q27-'Alea - Financeiro'!Q22</f>
        <v>-91.062065354281344</v>
      </c>
      <c r="R20" s="24">
        <f>'Consolidado - Financeiro'!R27-'Alea - Financeiro'!R22</f>
        <v>-167.70523981848029</v>
      </c>
      <c r="S20" s="97">
        <f>'Consolidado - Financeiro'!S27-'Alea - Financeiro'!S22</f>
        <v>-218.49797633913602</v>
      </c>
      <c r="T20" s="24">
        <f>'Consolidado - Financeiro'!T27-'Alea - Financeiro'!T22</f>
        <v>-218.49797633913602</v>
      </c>
      <c r="U20" s="24">
        <f>'Consolidado - Financeiro'!U27-'Alea - Financeiro'!U22</f>
        <v>-374.97747377241473</v>
      </c>
      <c r="V20" s="24">
        <f>'Consolidado - Financeiro'!V27-'Alea - Financeiro'!V22</f>
        <v>-215.07234979447534</v>
      </c>
      <c r="W20" s="24">
        <f>'Consolidado - Financeiro'!W27-'Alea - Financeiro'!W22</f>
        <v>-116.35417725389868</v>
      </c>
      <c r="X20" s="97">
        <f>'Consolidado - Financeiro'!X27-'Alea - Financeiro'!X22</f>
        <v>-51.257119851000006</v>
      </c>
      <c r="Y20" s="24">
        <f>'Consolidado - Financeiro'!Y27-'Alea - Financeiro'!Y22</f>
        <v>-51.257119851000006</v>
      </c>
      <c r="Z20" s="24">
        <f>'Consolidado - Financeiro'!Z27-'Alea - Financeiro'!Z22</f>
        <v>247.52287503599999</v>
      </c>
      <c r="AA20" s="24">
        <f>'Consolidado - Financeiro'!AA27-'Alea - Financeiro'!AA22</f>
        <v>296.309976113</v>
      </c>
      <c r="AB20" s="24">
        <f>'Consolidado - Financeiro'!AB27-'Alea - Financeiro'!AB22</f>
        <v>276.42</v>
      </c>
      <c r="AC20" s="97">
        <f>'Consolidado - Financeiro'!AC27-'Alea - Financeiro'!AC22</f>
        <v>246.99299999999999</v>
      </c>
      <c r="AD20" s="24">
        <f>'Consolidado - Financeiro'!AD27-'Alea - Financeiro'!AD22</f>
        <v>246.99299999999999</v>
      </c>
      <c r="AE20" s="24">
        <f>'Consolidado - Financeiro'!AE27-'Alea - Financeiro'!AE22</f>
        <v>242.78100000000001</v>
      </c>
      <c r="AF20" s="24">
        <f>'Consolidado - Financeiro'!AF27-'Alea - Financeiro'!AF22</f>
        <v>231.90700000000001</v>
      </c>
      <c r="AG20" s="24">
        <f>'Consolidado - Financeiro'!AG27-'Alea - Financeiro'!AG22</f>
        <v>257.90699999999998</v>
      </c>
      <c r="AH20" s="97">
        <f>'Consolidado - Financeiro'!AH27-'Alea - Financeiro'!AH22</f>
        <v>289.21600000000001</v>
      </c>
      <c r="AI20" s="24">
        <f>'Consolidado - Financeiro'!AI27-'Alea - Financeiro'!AI22</f>
        <v>289.21600000000001</v>
      </c>
      <c r="AJ20" s="24">
        <f>'Consolidado - Financeiro'!AJ27-'Alea - Financeiro'!AJ22</f>
        <v>262.18099999999998</v>
      </c>
      <c r="AK20" s="24">
        <f>'Consolidado - Financeiro'!AK27-'Alea - Financeiro'!AK22</f>
        <v>260.87299999999999</v>
      </c>
      <c r="AL20" s="24">
        <f>'Consolidado - Financeiro'!AL27-'Alea - Financeiro'!AL22</f>
        <v>235.154</v>
      </c>
      <c r="AM20" s="97">
        <f>'Consolidado - Financeiro'!AM27-'Alea - Financeiro'!AM22</f>
        <v>217.51900000000001</v>
      </c>
      <c r="AN20" s="24">
        <f>'Consolidado - Financeiro'!AN27-'Alea - Financeiro'!AN22</f>
        <v>217.51900000000001</v>
      </c>
      <c r="AO20" s="24">
        <f>'Consolidado - Financeiro'!AO27-'Alea - Financeiro'!AO22</f>
        <v>206.63499999999999</v>
      </c>
      <c r="AP20" s="24">
        <f>'Consolidado - Financeiro'!AP27-'Alea - Financeiro'!AP22</f>
        <v>179.952</v>
      </c>
      <c r="AQ20" s="24">
        <f>'Consolidado - Financeiro'!AQ27-'Alea - Financeiro'!AQ22</f>
        <v>150.67400000000001</v>
      </c>
      <c r="AR20" s="97">
        <f>'Consolidado - Financeiro'!AR27-'Alea - Financeiro'!AR22</f>
        <v>135.63300000000001</v>
      </c>
      <c r="AS20" s="24">
        <f>'Consolidado - Financeiro'!AS27-'Alea - Financeiro'!AS22</f>
        <v>135.63300000000001</v>
      </c>
      <c r="AT20" s="24">
        <f>'Consolidado - Financeiro'!AT27-'Alea - Financeiro'!AT22</f>
        <v>128.48500000000001</v>
      </c>
      <c r="AU20" s="24">
        <f>'Consolidado - Financeiro'!AU27-'Alea - Financeiro'!AU22</f>
        <v>116.581</v>
      </c>
      <c r="AV20" s="24">
        <f>'Consolidado - Financeiro'!AV27-'Alea - Financeiro'!AV22</f>
        <v>106.538</v>
      </c>
      <c r="AW20" s="97">
        <f>'Consolidado - Financeiro'!AW27-'Alea - Financeiro'!AW22</f>
        <v>95.369</v>
      </c>
      <c r="AX20" s="24">
        <f>'Consolidado - Financeiro'!AX27-'Alea - Financeiro'!AX22</f>
        <v>95.369</v>
      </c>
      <c r="AY20" s="24">
        <f>'Consolidado - Financeiro'!AY27-'Alea - Financeiro'!AY22</f>
        <v>50.851999999999997</v>
      </c>
      <c r="AZ20" s="24">
        <f>'Consolidado - Financeiro'!AZ27-'Alea - Financeiro'!AZ22</f>
        <v>36.756</v>
      </c>
      <c r="BA20" s="24">
        <f>'Consolidado - Financeiro'!BA27-'Alea - Financeiro'!BA22</f>
        <v>38.597000000000001</v>
      </c>
      <c r="BB20" s="97">
        <f>'Consolidado - Financeiro'!BB27-'Alea - Financeiro'!BB22</f>
        <v>38.707000000000001</v>
      </c>
      <c r="BC20" s="24">
        <f>'Consolidado - Financeiro'!BC27-'Alea - Financeiro'!BC22</f>
        <v>38.707000000000001</v>
      </c>
      <c r="BD20" s="24">
        <f>'Consolidado - Financeiro'!BD27-'Alea - Financeiro'!BD22</f>
        <v>15.5</v>
      </c>
      <c r="BE20" s="24">
        <f>'Consolidado - Financeiro'!BE27-'Alea - Financeiro'!BE22</f>
        <v>-16</v>
      </c>
      <c r="BF20" s="24">
        <f>'Consolidado - Financeiro'!BF27-'Alea - Financeiro'!BF22</f>
        <v>-46.6</v>
      </c>
      <c r="BG20" s="97">
        <f>'Consolidado - Financeiro'!BG27-'Alea - Financeiro'!BG22</f>
        <v>-89.6</v>
      </c>
      <c r="BH20" s="24">
        <f>'Consolidado - Financeiro'!BH27-'Alea - Financeiro'!BH22</f>
        <v>-89.6</v>
      </c>
      <c r="BI20" s="24">
        <f>'Consolidado - Financeiro'!BI27-'Alea - Financeiro'!BI22</f>
        <v>-27.1</v>
      </c>
      <c r="BJ20" s="24">
        <f>'Consolidado - Financeiro'!BJ27-'Alea - Financeiro'!BJ22</f>
        <v>-51.1</v>
      </c>
      <c r="BK20" s="24">
        <f>'Consolidado - Financeiro'!BK27-'Alea - Financeiro'!BK22</f>
        <v>-52.1</v>
      </c>
      <c r="BL20" s="97">
        <f>'Consolidado - Financeiro'!BL27-'Alea - Financeiro'!BL22</f>
        <v>-57.1</v>
      </c>
      <c r="BM20" s="24">
        <f>'Consolidado - Financeiro'!BM27-'Alea - Financeiro'!BM22</f>
        <v>-57.1</v>
      </c>
      <c r="BN20" s="24">
        <f>'Consolidado - Financeiro'!BN27-'Alea - Financeiro'!BN22</f>
        <v>-140.5</v>
      </c>
      <c r="BO20" s="24">
        <f>'Consolidado - Financeiro'!BO27-'Alea - Financeiro'!BO22</f>
        <v>-92.7</v>
      </c>
      <c r="BP20" s="24">
        <f>'Consolidado - Financeiro'!BP27-'Alea - Financeiro'!BP22</f>
        <v>-79.8</v>
      </c>
      <c r="BQ20" s="97">
        <f>'Consolidado - Financeiro'!BQ27-'Alea - Financeiro'!BQ22</f>
        <v>-69.2</v>
      </c>
      <c r="BR20" s="24">
        <f>'Consolidado - Financeiro'!BR27-'Alea - Financeiro'!BR22</f>
        <v>-69.2</v>
      </c>
      <c r="BS20" s="24">
        <f>'Consolidado - Financeiro'!BS27-'Alea - Financeiro'!BS22</f>
        <v>-588.1</v>
      </c>
      <c r="BT20" s="24">
        <f>'Consolidado - Financeiro'!BT27-'Alea - Financeiro'!BT22</f>
        <v>-651.79999999999995</v>
      </c>
      <c r="BU20" s="24">
        <f>'Consolidado - Financeiro'!BU27-'Alea - Financeiro'!BU22</f>
        <v>-657.3</v>
      </c>
      <c r="BV20" s="97">
        <f>'Consolidado - Financeiro'!BV27-'Alea - Financeiro'!BV22</f>
        <v>-657.9</v>
      </c>
      <c r="BW20" s="24">
        <f>'Consolidado - Financeiro'!BW27-'Alea - Financeiro'!BW22</f>
        <v>-657.9</v>
      </c>
      <c r="BX20" s="24">
        <f>'Consolidado - Financeiro'!BX27-'Alea - Financeiro'!BX22</f>
        <v>0</v>
      </c>
      <c r="BY20" s="24">
        <f>'Consolidado - Financeiro'!BY27-'Alea - Financeiro'!BY22</f>
        <v>0</v>
      </c>
      <c r="BZ20" s="24">
        <f>'Consolidado - Financeiro'!BZ27-'Alea - Financeiro'!BZ22</f>
        <v>0</v>
      </c>
    </row>
    <row r="21" spans="1:78" x14ac:dyDescent="0.2">
      <c r="A21" s="35" t="s">
        <v>122</v>
      </c>
      <c r="BX21" s="35"/>
      <c r="BY21" s="35"/>
      <c r="BZ21" s="35"/>
    </row>
    <row r="22" spans="1:78" x14ac:dyDescent="0.2">
      <c r="A22" s="35" t="s">
        <v>283</v>
      </c>
      <c r="AO22" s="37"/>
      <c r="AT22" s="37"/>
      <c r="BX22" s="35"/>
      <c r="BY22" s="35"/>
      <c r="BZ22" s="35"/>
    </row>
    <row r="23" spans="1:78" x14ac:dyDescent="0.2">
      <c r="A23" s="35" t="s">
        <v>123</v>
      </c>
      <c r="AO23" s="37"/>
      <c r="AT23" s="37"/>
      <c r="BX23" s="35"/>
      <c r="BY23" s="35"/>
      <c r="BZ23" s="35"/>
    </row>
    <row r="24" spans="1:78" x14ac:dyDescent="0.2">
      <c r="A24" s="35" t="s">
        <v>124</v>
      </c>
      <c r="AO24" s="53"/>
      <c r="AT24" s="53"/>
      <c r="BX24" s="35"/>
      <c r="BY24" s="35"/>
      <c r="BZ24" s="35"/>
    </row>
    <row r="25" spans="1:78" x14ac:dyDescent="0.2">
      <c r="A25" s="35" t="s">
        <v>288</v>
      </c>
      <c r="AO25" s="53"/>
      <c r="AT25" s="53"/>
      <c r="BX25" s="35"/>
      <c r="BY25" s="35"/>
      <c r="BZ25" s="35"/>
    </row>
    <row r="26" spans="1:78" x14ac:dyDescent="0.2">
      <c r="A26" s="35"/>
      <c r="AO26" s="53"/>
      <c r="AT26" s="53"/>
      <c r="BX26" s="35"/>
      <c r="BY26" s="35"/>
      <c r="BZ26" s="35"/>
    </row>
    <row r="27" spans="1:78" x14ac:dyDescent="0.2">
      <c r="A27" s="35"/>
    </row>
    <row r="28" spans="1:78" x14ac:dyDescent="0.2">
      <c r="A28" s="13" t="s">
        <v>127</v>
      </c>
    </row>
    <row r="29" spans="1:78" x14ac:dyDescent="0.2">
      <c r="A29" s="29" t="s">
        <v>1</v>
      </c>
      <c r="B29" s="16" t="s">
        <v>277</v>
      </c>
      <c r="C29" s="16" t="s">
        <v>276</v>
      </c>
      <c r="D29" s="16">
        <v>2025</v>
      </c>
      <c r="E29" s="16" t="s">
        <v>274</v>
      </c>
      <c r="F29" s="16" t="s">
        <v>265</v>
      </c>
      <c r="G29" s="16" t="s">
        <v>264</v>
      </c>
      <c r="H29" s="16" t="s">
        <v>263</v>
      </c>
      <c r="I29" s="16">
        <v>2024</v>
      </c>
      <c r="J29" s="16" t="s">
        <v>256</v>
      </c>
      <c r="K29" s="30" t="str">
        <f t="shared" ref="K29:BV29" si="9">K7</f>
        <v>3T24</v>
      </c>
      <c r="L29" s="30" t="str">
        <f t="shared" si="9"/>
        <v>2T24</v>
      </c>
      <c r="M29" s="31" t="str">
        <f t="shared" si="9"/>
        <v>1T24</v>
      </c>
      <c r="N29" s="31">
        <f t="shared" si="9"/>
        <v>2023</v>
      </c>
      <c r="O29" s="31" t="str">
        <f t="shared" si="9"/>
        <v>4T23</v>
      </c>
      <c r="P29" s="31" t="str">
        <f t="shared" si="9"/>
        <v>3T23</v>
      </c>
      <c r="Q29" s="31" t="str">
        <f t="shared" si="9"/>
        <v>2T23</v>
      </c>
      <c r="R29" s="31" t="str">
        <f t="shared" si="9"/>
        <v>1T23</v>
      </c>
      <c r="S29" s="31">
        <f t="shared" si="9"/>
        <v>2022</v>
      </c>
      <c r="T29" s="31" t="str">
        <f t="shared" si="9"/>
        <v>4T22</v>
      </c>
      <c r="U29" s="31" t="str">
        <f t="shared" si="9"/>
        <v>3T22</v>
      </c>
      <c r="V29" s="31" t="str">
        <f t="shared" si="9"/>
        <v>2T22</v>
      </c>
      <c r="W29" s="31" t="str">
        <f t="shared" si="9"/>
        <v>1T22</v>
      </c>
      <c r="X29" s="31">
        <f t="shared" si="9"/>
        <v>2021</v>
      </c>
      <c r="Y29" s="31" t="str">
        <f t="shared" si="9"/>
        <v>4T21</v>
      </c>
      <c r="Z29" s="31" t="str">
        <f t="shared" si="9"/>
        <v>3T21</v>
      </c>
      <c r="AA29" s="31" t="str">
        <f t="shared" si="9"/>
        <v>2T21</v>
      </c>
      <c r="AB29" s="31" t="str">
        <f t="shared" si="9"/>
        <v>1T21</v>
      </c>
      <c r="AC29" s="31">
        <f t="shared" si="9"/>
        <v>2020</v>
      </c>
      <c r="AD29" s="31" t="str">
        <f t="shared" si="9"/>
        <v>4T20</v>
      </c>
      <c r="AE29" s="31" t="str">
        <f t="shared" si="9"/>
        <v>3T20</v>
      </c>
      <c r="AF29" s="31" t="str">
        <f t="shared" si="9"/>
        <v>2T20</v>
      </c>
      <c r="AG29" s="31" t="str">
        <f t="shared" si="9"/>
        <v>1T20</v>
      </c>
      <c r="AH29" s="31">
        <f t="shared" si="9"/>
        <v>2019</v>
      </c>
      <c r="AI29" s="31" t="str">
        <f t="shared" si="9"/>
        <v>4T19</v>
      </c>
      <c r="AJ29" s="31" t="str">
        <f t="shared" si="9"/>
        <v>3T19</v>
      </c>
      <c r="AK29" s="31" t="str">
        <f t="shared" si="9"/>
        <v>2T19</v>
      </c>
      <c r="AL29" s="31" t="str">
        <f t="shared" si="9"/>
        <v>1T19</v>
      </c>
      <c r="AM29" s="31">
        <f t="shared" si="9"/>
        <v>2018</v>
      </c>
      <c r="AN29" s="31" t="str">
        <f t="shared" si="9"/>
        <v>4T18</v>
      </c>
      <c r="AO29" s="31" t="str">
        <f t="shared" si="9"/>
        <v>3T18</v>
      </c>
      <c r="AP29" s="31" t="str">
        <f t="shared" si="9"/>
        <v>2T18</v>
      </c>
      <c r="AQ29" s="31" t="str">
        <f t="shared" si="9"/>
        <v>1T18</v>
      </c>
      <c r="AR29" s="31">
        <f t="shared" si="9"/>
        <v>2017</v>
      </c>
      <c r="AS29" s="31" t="str">
        <f t="shared" si="9"/>
        <v>4T17</v>
      </c>
      <c r="AT29" s="31" t="str">
        <f t="shared" si="9"/>
        <v>3T17</v>
      </c>
      <c r="AU29" s="31" t="str">
        <f t="shared" si="9"/>
        <v>2T17</v>
      </c>
      <c r="AV29" s="31" t="str">
        <f t="shared" si="9"/>
        <v>1T17</v>
      </c>
      <c r="AW29" s="31">
        <f t="shared" si="9"/>
        <v>2016</v>
      </c>
      <c r="AX29" s="31" t="str">
        <f t="shared" si="9"/>
        <v>4T16</v>
      </c>
      <c r="AY29" s="31" t="str">
        <f t="shared" si="9"/>
        <v>3T16</v>
      </c>
      <c r="AZ29" s="31" t="str">
        <f t="shared" si="9"/>
        <v>2T16</v>
      </c>
      <c r="BA29" s="31" t="str">
        <f t="shared" si="9"/>
        <v>1T16</v>
      </c>
      <c r="BB29" s="31">
        <f t="shared" si="9"/>
        <v>2015</v>
      </c>
      <c r="BC29" s="31" t="str">
        <f t="shared" si="9"/>
        <v>4T15</v>
      </c>
      <c r="BD29" s="31" t="str">
        <f t="shared" si="9"/>
        <v>3T15</v>
      </c>
      <c r="BE29" s="31" t="str">
        <f t="shared" si="9"/>
        <v>2T15</v>
      </c>
      <c r="BF29" s="31" t="str">
        <f t="shared" si="9"/>
        <v>1T15</v>
      </c>
      <c r="BG29" s="31">
        <f t="shared" si="9"/>
        <v>2014</v>
      </c>
      <c r="BH29" s="31" t="str">
        <f t="shared" si="9"/>
        <v>4T14</v>
      </c>
      <c r="BI29" s="31" t="str">
        <f t="shared" si="9"/>
        <v>3T14</v>
      </c>
      <c r="BJ29" s="31" t="str">
        <f t="shared" si="9"/>
        <v>2T14</v>
      </c>
      <c r="BK29" s="31" t="str">
        <f t="shared" si="9"/>
        <v>1T14</v>
      </c>
      <c r="BL29" s="31">
        <f t="shared" si="9"/>
        <v>2013</v>
      </c>
      <c r="BM29" s="31" t="str">
        <f t="shared" si="9"/>
        <v>4T13</v>
      </c>
      <c r="BN29" s="31" t="str">
        <f t="shared" si="9"/>
        <v>3T13</v>
      </c>
      <c r="BO29" s="31" t="str">
        <f t="shared" si="9"/>
        <v>2T13</v>
      </c>
      <c r="BP29" s="31" t="str">
        <f t="shared" si="9"/>
        <v>1T13</v>
      </c>
      <c r="BQ29" s="31">
        <f t="shared" si="9"/>
        <v>2012</v>
      </c>
      <c r="BR29" s="31" t="str">
        <f t="shared" si="9"/>
        <v>4T12</v>
      </c>
      <c r="BS29" s="31" t="str">
        <f t="shared" si="9"/>
        <v>3T12</v>
      </c>
      <c r="BT29" s="31" t="str">
        <f t="shared" si="9"/>
        <v>2T12</v>
      </c>
      <c r="BU29" s="31" t="str">
        <f t="shared" si="9"/>
        <v>1T12</v>
      </c>
      <c r="BV29" s="31">
        <f t="shared" si="9"/>
        <v>2011</v>
      </c>
      <c r="BW29" s="31" t="str">
        <f t="shared" ref="BW29:BZ29" si="10">BW7</f>
        <v>4T11</v>
      </c>
      <c r="BX29" s="31" t="str">
        <f t="shared" si="10"/>
        <v>3T11</v>
      </c>
      <c r="BY29" s="31" t="str">
        <f t="shared" si="10"/>
        <v>2T11</v>
      </c>
      <c r="BZ29" s="31" t="str">
        <f t="shared" si="10"/>
        <v>1T11</v>
      </c>
    </row>
    <row r="30" spans="1:78" x14ac:dyDescent="0.2">
      <c r="A30" s="33" t="s">
        <v>128</v>
      </c>
      <c r="B30" s="24">
        <f>'Consolidado - Financeiro'!B42-'Alea - Financeiro'!B32</f>
        <v>1259.9960302299999</v>
      </c>
      <c r="C30" s="24">
        <f>'Consolidado - Financeiro'!C42-'Alea - Financeiro'!C32</f>
        <v>1165.7726854499999</v>
      </c>
      <c r="D30" s="97">
        <f>'Consolidado - Financeiro'!D42-'Alea - Financeiro'!D32</f>
        <v>4014.7000000000003</v>
      </c>
      <c r="E30" s="24">
        <f>'Consolidado - Financeiro'!E42-'Alea - Financeiro'!E32</f>
        <v>1161</v>
      </c>
      <c r="F30" s="24">
        <f>'Consolidado - Financeiro'!F42-'Alea - Financeiro'!F32</f>
        <v>1086.5432582900003</v>
      </c>
      <c r="G30" s="24">
        <f>'Consolidado - Financeiro'!G42-'Alea - Financeiro'!G32</f>
        <v>931.04554827999993</v>
      </c>
      <c r="H30" s="24">
        <f>'Consolidado - Financeiro'!H42-'Alea - Financeiro'!H32</f>
        <v>836.11935472000005</v>
      </c>
      <c r="I30" s="97">
        <f>'Consolidado - Financeiro'!I42-'Alea - Financeiro'!I32</f>
        <v>3200.91761262</v>
      </c>
      <c r="J30" s="24">
        <f>'Consolidado - Financeiro'!J42-'Alea - Financeiro'!J32</f>
        <v>844.81833693999988</v>
      </c>
      <c r="K30" s="24">
        <f>'Consolidado - Financeiro'!K42-'Alea - Financeiro'!K32</f>
        <v>859.17982872000016</v>
      </c>
      <c r="L30" s="24">
        <f>'Consolidado - Financeiro'!L42-'Alea - Financeiro'!L32</f>
        <v>751.98951292000004</v>
      </c>
      <c r="M30" s="24">
        <f>'Consolidado - Financeiro'!M42-'Alea - Financeiro'!M32</f>
        <v>744.92993403999992</v>
      </c>
      <c r="N30" s="97">
        <f>'Consolidado - Financeiro'!N42-'Alea - Financeiro'!N32</f>
        <v>2899.8019999999997</v>
      </c>
      <c r="O30" s="24">
        <f>'Consolidado - Financeiro'!O42-'Alea - Financeiro'!O32</f>
        <v>756.69858812999996</v>
      </c>
      <c r="P30" s="24">
        <f>'Consolidado - Financeiro'!P42-'Alea - Financeiro'!P32</f>
        <v>793.62441963000015</v>
      </c>
      <c r="Q30" s="24">
        <f>'Consolidado - Financeiro'!Q42-'Alea - Financeiro'!Q32</f>
        <v>717.30799999999999</v>
      </c>
      <c r="R30" s="24">
        <f>'Consolidado - Financeiro'!R42-'Alea - Financeiro'!R32</f>
        <v>632.16655201999993</v>
      </c>
      <c r="S30" s="97">
        <f>'Consolidado - Financeiro'!S42-'Alea - Financeiro'!S32</f>
        <v>2491.9261196400003</v>
      </c>
      <c r="T30" s="24">
        <f>'Consolidado - Financeiro'!T42-'Alea - Financeiro'!T32</f>
        <v>633.170343</v>
      </c>
      <c r="U30" s="24">
        <f>'Consolidado - Financeiro'!U42-'Alea - Financeiro'!U32</f>
        <v>626.01400000000001</v>
      </c>
      <c r="V30" s="24">
        <f>'Consolidado - Financeiro'!V42-'Alea - Financeiro'!V32</f>
        <v>637.06789796999999</v>
      </c>
      <c r="W30" s="24">
        <f>'Consolidado - Financeiro'!W42-'Alea - Financeiro'!W32</f>
        <v>595.77387867000004</v>
      </c>
      <c r="X30" s="97">
        <f>'Consolidado - Financeiro'!X42-'Alea - Financeiro'!X32</f>
        <v>2599.2436421400002</v>
      </c>
      <c r="Y30" s="24">
        <f>'Consolidado - Financeiro'!Y42-'Alea - Financeiro'!Y32</f>
        <v>506.022530679</v>
      </c>
      <c r="Z30" s="24">
        <f>'Consolidado - Financeiro'!Z42-'Alea - Financeiro'!Z32</f>
        <v>727.65172173199994</v>
      </c>
      <c r="AA30" s="24">
        <f>'Consolidado - Financeiro'!AA42-'Alea - Financeiro'!AA32</f>
        <v>737.16938972900005</v>
      </c>
      <c r="AB30" s="24">
        <f>'Consolidado - Financeiro'!AB42-'Alea - Financeiro'!AB32</f>
        <v>628.5</v>
      </c>
      <c r="AC30" s="97">
        <f>'Consolidado - Financeiro'!AC42-'Alea - Financeiro'!AC32</f>
        <v>2358.9</v>
      </c>
      <c r="AD30" s="24">
        <f>'Consolidado - Financeiro'!AD42-'Alea - Financeiro'!AD32</f>
        <v>706.8</v>
      </c>
      <c r="AE30" s="24">
        <f>'Consolidado - Financeiro'!AE42-'Alea - Financeiro'!AE32</f>
        <v>651.70000000000005</v>
      </c>
      <c r="AF30" s="24">
        <f>'Consolidado - Financeiro'!AF42-'Alea - Financeiro'!AF32</f>
        <v>548.6</v>
      </c>
      <c r="AG30" s="24">
        <f>'Consolidado - Financeiro'!AG42-'Alea - Financeiro'!AG32</f>
        <v>451.8</v>
      </c>
      <c r="AH30" s="97">
        <f>'Consolidado - Financeiro'!AH42-'Alea - Financeiro'!AH32</f>
        <v>2005.3</v>
      </c>
      <c r="AI30" s="24">
        <f>'Consolidado - Financeiro'!AI42-'Alea - Financeiro'!AI32</f>
        <v>566.5</v>
      </c>
      <c r="AJ30" s="24">
        <f>'Consolidado - Financeiro'!AJ42-'Alea - Financeiro'!AJ32</f>
        <v>515.79999999999995</v>
      </c>
      <c r="AK30" s="24">
        <f>'Consolidado - Financeiro'!AK42-'Alea - Financeiro'!AK32</f>
        <v>494.3</v>
      </c>
      <c r="AL30" s="24">
        <f>'Consolidado - Financeiro'!AL42-'Alea - Financeiro'!AL32</f>
        <v>428.7</v>
      </c>
      <c r="AM30" s="97">
        <f>'Consolidado - Financeiro'!AM42-'Alea - Financeiro'!AM32</f>
        <v>1746.6</v>
      </c>
      <c r="AN30" s="24">
        <f>'Consolidado - Financeiro'!AN42-'Alea - Financeiro'!AN32</f>
        <v>468.4</v>
      </c>
      <c r="AO30" s="24">
        <f>'Consolidado - Financeiro'!AO42-'Alea - Financeiro'!AO32</f>
        <v>478.6</v>
      </c>
      <c r="AP30" s="24">
        <f>'Consolidado - Financeiro'!AP42-'Alea - Financeiro'!AP32</f>
        <v>422.8</v>
      </c>
      <c r="AQ30" s="24">
        <f>'Consolidado - Financeiro'!AQ42-'Alea - Financeiro'!AQ32</f>
        <v>376.8</v>
      </c>
      <c r="AR30" s="97">
        <f>'Consolidado - Financeiro'!AR42-'Alea - Financeiro'!AR32</f>
        <v>1420.4</v>
      </c>
      <c r="AS30" s="24">
        <f>'Consolidado - Financeiro'!AS42-'Alea - Financeiro'!AS32</f>
        <v>367</v>
      </c>
      <c r="AT30" s="24">
        <f>'Consolidado - Financeiro'!AT42-'Alea - Financeiro'!AT32</f>
        <v>375.7</v>
      </c>
      <c r="AU30" s="24">
        <f>'Consolidado - Financeiro'!AU42-'Alea - Financeiro'!AU32</f>
        <v>330.5</v>
      </c>
      <c r="AV30" s="24">
        <f>'Consolidado - Financeiro'!AV42-'Alea - Financeiro'!AV32</f>
        <v>347.2</v>
      </c>
      <c r="AW30" s="97">
        <f>'Consolidado - Financeiro'!AW42-'Alea - Financeiro'!AW32</f>
        <v>1170.7</v>
      </c>
      <c r="AX30" s="24">
        <f>'Consolidado - Financeiro'!AX42-'Alea - Financeiro'!AX32</f>
        <v>358.2</v>
      </c>
      <c r="AY30" s="24">
        <f>'Consolidado - Financeiro'!AY42-'Alea - Financeiro'!AY32</f>
        <v>259.60000000000002</v>
      </c>
      <c r="AZ30" s="24">
        <f>'Consolidado - Financeiro'!AZ42-'Alea - Financeiro'!AZ32</f>
        <v>290.5</v>
      </c>
      <c r="BA30" s="24">
        <f>'Consolidado - Financeiro'!BA42-'Alea - Financeiro'!BA32</f>
        <v>262.5</v>
      </c>
      <c r="BB30" s="97">
        <f>'Consolidado - Financeiro'!BB42-'Alea - Financeiro'!BB32</f>
        <v>907.4</v>
      </c>
      <c r="BC30" s="24">
        <f>'Consolidado - Financeiro'!BC42-'Alea - Financeiro'!BC32</f>
        <v>232.9</v>
      </c>
      <c r="BD30" s="24">
        <f>'Consolidado - Financeiro'!BD42-'Alea - Financeiro'!BD32</f>
        <v>236.9</v>
      </c>
      <c r="BE30" s="24">
        <f>'Consolidado - Financeiro'!BE42-'Alea - Financeiro'!BE32</f>
        <v>251.2</v>
      </c>
      <c r="BF30" s="24">
        <f>'Consolidado - Financeiro'!BF42-'Alea - Financeiro'!BF32</f>
        <v>186.4</v>
      </c>
      <c r="BG30" s="97">
        <f>'Consolidado - Financeiro'!BG42-'Alea - Financeiro'!BG32</f>
        <v>551.79999999999995</v>
      </c>
      <c r="BH30" s="24">
        <f>'Consolidado - Financeiro'!BH42-'Alea - Financeiro'!BH32</f>
        <v>157.5</v>
      </c>
      <c r="BI30" s="24">
        <f>'Consolidado - Financeiro'!BI42-'Alea - Financeiro'!BI32</f>
        <v>116.8</v>
      </c>
      <c r="BJ30" s="24">
        <f>'Consolidado - Financeiro'!BJ42-'Alea - Financeiro'!BJ32</f>
        <v>192</v>
      </c>
      <c r="BK30" s="24">
        <f>'Consolidado - Financeiro'!BK42-'Alea - Financeiro'!BK32</f>
        <v>85.6</v>
      </c>
      <c r="BL30" s="97">
        <f>'Consolidado - Financeiro'!BL42-'Alea - Financeiro'!BL32</f>
        <v>823.4</v>
      </c>
      <c r="BM30" s="24">
        <f>'Consolidado - Financeiro'!BM42-'Alea - Financeiro'!BM32</f>
        <v>245.8</v>
      </c>
      <c r="BN30" s="24">
        <f>'Consolidado - Financeiro'!BN42-'Alea - Financeiro'!BN32</f>
        <v>209.2</v>
      </c>
      <c r="BO30" s="24">
        <f>'Consolidado - Financeiro'!BO42-'Alea - Financeiro'!BO32</f>
        <v>247.3</v>
      </c>
      <c r="BP30" s="24">
        <f>'Consolidado - Financeiro'!BP42-'Alea - Financeiro'!BP32</f>
        <v>121</v>
      </c>
      <c r="BQ30" s="97">
        <f>'Consolidado - Financeiro'!BQ42-'Alea - Financeiro'!BQ32</f>
        <v>892.7</v>
      </c>
      <c r="BR30" s="24">
        <f>'Consolidado - Financeiro'!BR42-'Alea - Financeiro'!BR32</f>
        <v>132.9</v>
      </c>
      <c r="BS30" s="24">
        <f>'Consolidado - Financeiro'!BS42-'Alea - Financeiro'!BS32</f>
        <v>286.8</v>
      </c>
      <c r="BT30" s="24">
        <f>'Consolidado - Financeiro'!BT42-'Alea - Financeiro'!BT32</f>
        <v>252.7</v>
      </c>
      <c r="BU30" s="24">
        <f>'Consolidado - Financeiro'!BU42-'Alea - Financeiro'!BU32</f>
        <v>220.4</v>
      </c>
      <c r="BV30" s="97">
        <f>'Consolidado - Financeiro'!BV42-'Alea - Financeiro'!BV32</f>
        <v>781.4</v>
      </c>
      <c r="BW30" s="24">
        <f>'Consolidado - Financeiro'!BW42-'Alea - Financeiro'!BW32</f>
        <v>-56.6</v>
      </c>
      <c r="BX30" s="24">
        <f>'Consolidado - Financeiro'!BX42-'Alea - Financeiro'!BX32</f>
        <v>255.8</v>
      </c>
      <c r="BY30" s="24">
        <f>'Consolidado - Financeiro'!BY42-'Alea - Financeiro'!BY32</f>
        <v>330</v>
      </c>
      <c r="BZ30" s="24">
        <f>'Consolidado - Financeiro'!BZ42-'Alea - Financeiro'!BZ32</f>
        <v>252.3</v>
      </c>
    </row>
    <row r="31" spans="1:78" x14ac:dyDescent="0.2">
      <c r="A31" s="33" t="s">
        <v>129</v>
      </c>
      <c r="B31" s="24">
        <f>'Consolidado - Financeiro'!B43-'Alea - Financeiro'!B33</f>
        <v>-41.183</v>
      </c>
      <c r="C31" s="24">
        <f>'Consolidado - Financeiro'!C43-'Alea - Financeiro'!C33</f>
        <v>-40.167999999999999</v>
      </c>
      <c r="D31" s="97">
        <f>'Consolidado - Financeiro'!D43-'Alea - Financeiro'!D33</f>
        <v>-140.5</v>
      </c>
      <c r="E31" s="24">
        <f>'Consolidado - Financeiro'!E43-'Alea - Financeiro'!E33</f>
        <v>-44.9</v>
      </c>
      <c r="F31" s="24">
        <f>'Consolidado - Financeiro'!F43-'Alea - Financeiro'!F33</f>
        <v>-32.149000000000001</v>
      </c>
      <c r="G31" s="24">
        <f>'Consolidado - Financeiro'!G43-'Alea - Financeiro'!G33</f>
        <v>-26.158000000000001</v>
      </c>
      <c r="H31" s="24">
        <f>'Consolidado - Financeiro'!H43-'Alea - Financeiro'!H33</f>
        <v>-37.216000000000001</v>
      </c>
      <c r="I31" s="97">
        <f>'Consolidado - Financeiro'!I43-'Alea - Financeiro'!I33</f>
        <v>-154.369</v>
      </c>
      <c r="J31" s="24">
        <f>'Consolidado - Financeiro'!J43-'Alea - Financeiro'!J33</f>
        <v>-41.85199999999999</v>
      </c>
      <c r="K31" s="24">
        <f>'Consolidado - Financeiro'!K43-'Alea - Financeiro'!K33</f>
        <v>-29.76700000000001</v>
      </c>
      <c r="L31" s="24">
        <f>'Consolidado - Financeiro'!L43-'Alea - Financeiro'!L33</f>
        <v>-35.031999999999996</v>
      </c>
      <c r="M31" s="24">
        <f>'Consolidado - Financeiro'!M43-'Alea - Financeiro'!M33</f>
        <v>-47.718000000000004</v>
      </c>
      <c r="N31" s="97">
        <f>'Consolidado - Financeiro'!N43-'Alea - Financeiro'!N33</f>
        <v>-41.227000000000004</v>
      </c>
      <c r="O31" s="24">
        <f>'Consolidado - Financeiro'!O43-'Alea - Financeiro'!O33</f>
        <v>-30.154</v>
      </c>
      <c r="P31" s="24">
        <f>'Consolidado - Financeiro'!P43-'Alea - Financeiro'!P33</f>
        <v>-21.786999999999999</v>
      </c>
      <c r="Q31" s="24">
        <f>'Consolidado - Financeiro'!Q43-'Alea - Financeiro'!Q33</f>
        <v>-12.5</v>
      </c>
      <c r="R31" s="24">
        <f>'Consolidado - Financeiro'!R43-'Alea - Financeiro'!R33</f>
        <v>23.228999999999999</v>
      </c>
      <c r="S31" s="97">
        <f>'Consolidado - Financeiro'!S43-'Alea - Financeiro'!S33</f>
        <v>-68.400000000000006</v>
      </c>
      <c r="T31" s="24">
        <f>'Consolidado - Financeiro'!T43-'Alea - Financeiro'!T33</f>
        <v>1.3</v>
      </c>
      <c r="U31" s="24">
        <f>'Consolidado - Financeiro'!U43-'Alea - Financeiro'!U33</f>
        <v>-47.1</v>
      </c>
      <c r="V31" s="24">
        <f>'Consolidado - Financeiro'!V43-'Alea - Financeiro'!V33</f>
        <v>-7.8</v>
      </c>
      <c r="W31" s="24">
        <f>'Consolidado - Financeiro'!W43-'Alea - Financeiro'!W33</f>
        <v>-14.9</v>
      </c>
      <c r="X31" s="97">
        <f>'Consolidado - Financeiro'!X43-'Alea - Financeiro'!X33</f>
        <v>-41.6</v>
      </c>
      <c r="Y31" s="24">
        <f>'Consolidado - Financeiro'!Y43-'Alea - Financeiro'!Y33</f>
        <v>6.6</v>
      </c>
      <c r="Z31" s="24">
        <f>'Consolidado - Financeiro'!Z43-'Alea - Financeiro'!Z33</f>
        <v>0.1</v>
      </c>
      <c r="AA31" s="24">
        <f>'Consolidado - Financeiro'!AA43-'Alea - Financeiro'!AA33</f>
        <v>-33.9</v>
      </c>
      <c r="AB31" s="24">
        <f>'Consolidado - Financeiro'!AB43-'Alea - Financeiro'!AB33</f>
        <v>-14.4</v>
      </c>
      <c r="AC31" s="97">
        <f>'Consolidado - Financeiro'!AC43-'Alea - Financeiro'!AC33</f>
        <v>-39.6</v>
      </c>
      <c r="AD31" s="24">
        <f>'Consolidado - Financeiro'!AD43-'Alea - Financeiro'!AD33</f>
        <v>-13.7</v>
      </c>
      <c r="AE31" s="24">
        <f>'Consolidado - Financeiro'!AE43-'Alea - Financeiro'!AE33</f>
        <v>15.3</v>
      </c>
      <c r="AF31" s="24">
        <f>'Consolidado - Financeiro'!AF43-'Alea - Financeiro'!AF33</f>
        <v>-12.2</v>
      </c>
      <c r="AG31" s="24">
        <f>'Consolidado - Financeiro'!AG43-'Alea - Financeiro'!AG33</f>
        <v>-29</v>
      </c>
      <c r="AH31" s="97">
        <f>'Consolidado - Financeiro'!AH43-'Alea - Financeiro'!AH33</f>
        <v>-18.3</v>
      </c>
      <c r="AI31" s="24">
        <f>'Consolidado - Financeiro'!AI43-'Alea - Financeiro'!AI33</f>
        <v>-14.5</v>
      </c>
      <c r="AJ31" s="24">
        <f>'Consolidado - Financeiro'!AJ43-'Alea - Financeiro'!AJ33</f>
        <v>2.6</v>
      </c>
      <c r="AK31" s="24">
        <f>'Consolidado - Financeiro'!AK43-'Alea - Financeiro'!AK33</f>
        <v>3.5</v>
      </c>
      <c r="AL31" s="24">
        <f>'Consolidado - Financeiro'!AL43-'Alea - Financeiro'!AL33</f>
        <v>-9.8000000000000007</v>
      </c>
      <c r="AM31" s="97">
        <f>'Consolidado - Financeiro'!AM43-'Alea - Financeiro'!AM33</f>
        <v>-24.9</v>
      </c>
      <c r="AN31" s="24">
        <f>'Consolidado - Financeiro'!AN43-'Alea - Financeiro'!AN33</f>
        <v>-6.2</v>
      </c>
      <c r="AO31" s="24">
        <f>'Consolidado - Financeiro'!AO43-'Alea - Financeiro'!AO33</f>
        <v>-3.8</v>
      </c>
      <c r="AP31" s="24">
        <f>'Consolidado - Financeiro'!AP43-'Alea - Financeiro'!AP33</f>
        <v>-12.8</v>
      </c>
      <c r="AQ31" s="24">
        <f>'Consolidado - Financeiro'!AQ43-'Alea - Financeiro'!AQ33</f>
        <v>-2.1</v>
      </c>
      <c r="AR31" s="97">
        <f>'Consolidado - Financeiro'!AR43-'Alea - Financeiro'!AR33</f>
        <v>4.7</v>
      </c>
      <c r="AS31" s="24">
        <f>'Consolidado - Financeiro'!AS43-'Alea - Financeiro'!AS33</f>
        <v>2.4</v>
      </c>
      <c r="AT31" s="24">
        <f>'Consolidado - Financeiro'!AT43-'Alea - Financeiro'!AT33</f>
        <v>4</v>
      </c>
      <c r="AU31" s="24">
        <f>'Consolidado - Financeiro'!AU43-'Alea - Financeiro'!AU33</f>
        <v>-0.1</v>
      </c>
      <c r="AV31" s="24">
        <f>'Consolidado - Financeiro'!AV43-'Alea - Financeiro'!AV33</f>
        <v>-1.7</v>
      </c>
      <c r="AW31" s="97">
        <f>'Consolidado - Financeiro'!AW43-'Alea - Financeiro'!AW33</f>
        <v>-37.200000000000003</v>
      </c>
      <c r="AX31" s="24">
        <f>'Consolidado - Financeiro'!AX43-'Alea - Financeiro'!AX33</f>
        <v>-49.3</v>
      </c>
      <c r="AY31" s="24">
        <f>'Consolidado - Financeiro'!AY43-'Alea - Financeiro'!AY33</f>
        <v>27.1</v>
      </c>
      <c r="AZ31" s="24">
        <f>'Consolidado - Financeiro'!AZ43-'Alea - Financeiro'!AZ33</f>
        <v>-6.1</v>
      </c>
      <c r="BA31" s="24">
        <f>'Consolidado - Financeiro'!BA43-'Alea - Financeiro'!BA33</f>
        <v>-8.8000000000000007</v>
      </c>
      <c r="BB31" s="97">
        <f>'Consolidado - Financeiro'!BB43-'Alea - Financeiro'!BB33</f>
        <v>16.100000000000001</v>
      </c>
      <c r="BC31" s="24">
        <f>'Consolidado - Financeiro'!BC43-'Alea - Financeiro'!BC33</f>
        <v>-9.9</v>
      </c>
      <c r="BD31" s="24">
        <f>'Consolidado - Financeiro'!BD43-'Alea - Financeiro'!BD33</f>
        <v>2.6</v>
      </c>
      <c r="BE31" s="24">
        <f>'Consolidado - Financeiro'!BE43-'Alea - Financeiro'!BE33</f>
        <v>13.8</v>
      </c>
      <c r="BF31" s="24">
        <f>'Consolidado - Financeiro'!BF43-'Alea - Financeiro'!BF33</f>
        <v>9.6999999999999993</v>
      </c>
      <c r="BG31" s="97">
        <f>'Consolidado - Financeiro'!BG43-'Alea - Financeiro'!BG33</f>
        <v>68.099999999999994</v>
      </c>
      <c r="BH31" s="24">
        <f>'Consolidado - Financeiro'!BH43-'Alea - Financeiro'!BH33</f>
        <v>14.3</v>
      </c>
      <c r="BI31" s="24">
        <f>'Consolidado - Financeiro'!BI43-'Alea - Financeiro'!BI33</f>
        <v>22.6</v>
      </c>
      <c r="BJ31" s="24">
        <f>'Consolidado - Financeiro'!BJ43-'Alea - Financeiro'!BJ33</f>
        <v>0.9</v>
      </c>
      <c r="BK31" s="24">
        <f>'Consolidado - Financeiro'!BK43-'Alea - Financeiro'!BK33</f>
        <v>30.3</v>
      </c>
      <c r="BL31" s="97">
        <f>'Consolidado - Financeiro'!BL43-'Alea - Financeiro'!BL33</f>
        <v>71.099999999999994</v>
      </c>
      <c r="BM31" s="24">
        <f>'Consolidado - Financeiro'!BM43-'Alea - Financeiro'!BM33</f>
        <v>-12.1</v>
      </c>
      <c r="BN31" s="24">
        <f>'Consolidado - Financeiro'!BN43-'Alea - Financeiro'!BN33</f>
        <v>2.4</v>
      </c>
      <c r="BO31" s="24">
        <f>'Consolidado - Financeiro'!BO43-'Alea - Financeiro'!BO33</f>
        <v>48.3</v>
      </c>
      <c r="BP31" s="24">
        <f>'Consolidado - Financeiro'!BP43-'Alea - Financeiro'!BP33</f>
        <v>32.6</v>
      </c>
      <c r="BQ31" s="97">
        <f>'Consolidado - Financeiro'!BQ43-'Alea - Financeiro'!BQ33</f>
        <v>265.60000000000002</v>
      </c>
      <c r="BR31" s="24">
        <f>'Consolidado - Financeiro'!BR43-'Alea - Financeiro'!BR33</f>
        <v>78.2</v>
      </c>
      <c r="BS31" s="24">
        <f>'Consolidado - Financeiro'!BS43-'Alea - Financeiro'!BS33</f>
        <v>46.7</v>
      </c>
      <c r="BT31" s="24">
        <f>'Consolidado - Financeiro'!BT43-'Alea - Financeiro'!BT33</f>
        <v>52.2</v>
      </c>
      <c r="BU31" s="24">
        <f>'Consolidado - Financeiro'!BU43-'Alea - Financeiro'!BU33</f>
        <v>88.5</v>
      </c>
      <c r="BV31" s="97">
        <f>'Consolidado - Financeiro'!BV43-'Alea - Financeiro'!BV33</f>
        <v>-282</v>
      </c>
      <c r="BW31" s="24">
        <f>'Consolidado - Financeiro'!BW43-'Alea - Financeiro'!BW33</f>
        <v>-275.60000000000002</v>
      </c>
      <c r="BX31" s="24">
        <f>'Consolidado - Financeiro'!BX43-'Alea - Financeiro'!BX33</f>
        <v>-6.4</v>
      </c>
      <c r="BY31" s="24">
        <f>'Consolidado - Financeiro'!BY43-'Alea - Financeiro'!BY33</f>
        <v>0</v>
      </c>
      <c r="BZ31" s="24">
        <f>'Consolidado - Financeiro'!BZ43-'Alea - Financeiro'!BZ33</f>
        <v>0</v>
      </c>
    </row>
    <row r="32" spans="1:78" x14ac:dyDescent="0.2">
      <c r="A32" s="33" t="s">
        <v>130</v>
      </c>
      <c r="B32" s="24">
        <f>'Consolidado - Financeiro'!B44-'Alea - Financeiro'!B34</f>
        <v>-13.870412439999999</v>
      </c>
      <c r="C32" s="24">
        <f>'Consolidado - Financeiro'!C44-'Alea - Financeiro'!C34</f>
        <v>-13.681370699999999</v>
      </c>
      <c r="D32" s="97">
        <f>'Consolidado - Financeiro'!D44-'Alea - Financeiro'!D34</f>
        <v>-54.3</v>
      </c>
      <c r="E32" s="24">
        <f>'Consolidado - Financeiro'!E44-'Alea - Financeiro'!E34</f>
        <v>-16.100000000000001</v>
      </c>
      <c r="F32" s="24">
        <f>'Consolidado - Financeiro'!F44-'Alea - Financeiro'!F34</f>
        <v>-14.537205029999999</v>
      </c>
      <c r="G32" s="24">
        <f>'Consolidado - Financeiro'!G44-'Alea - Financeiro'!G34</f>
        <v>-12.601644050000001</v>
      </c>
      <c r="H32" s="24">
        <f>'Consolidado - Financeiro'!H44-'Alea - Financeiro'!H34</f>
        <v>-10.918115839999999</v>
      </c>
      <c r="I32" s="97">
        <f>'Consolidado - Financeiro'!I44-'Alea - Financeiro'!I34</f>
        <v>-23.426978460000001</v>
      </c>
      <c r="J32" s="24">
        <f>'Consolidado - Financeiro'!J44-'Alea - Financeiro'!J34</f>
        <v>-11.523105210000001</v>
      </c>
      <c r="K32" s="24">
        <f>'Consolidado - Financeiro'!K44-'Alea - Financeiro'!K34</f>
        <v>7.8879090500000002</v>
      </c>
      <c r="L32" s="24">
        <f>'Consolidado - Financeiro'!L44-'Alea - Financeiro'!L34</f>
        <v>-12.28287907</v>
      </c>
      <c r="M32" s="24">
        <f>'Consolidado - Financeiro'!M44-'Alea - Financeiro'!M34</f>
        <v>-7.5089032300000005</v>
      </c>
      <c r="N32" s="97">
        <f>'Consolidado - Financeiro'!N44-'Alea - Financeiro'!N34</f>
        <v>-63.533999999999999</v>
      </c>
      <c r="O32" s="24">
        <f>'Consolidado - Financeiro'!O44-'Alea - Financeiro'!O34</f>
        <v>-16.821429939999998</v>
      </c>
      <c r="P32" s="24">
        <f>'Consolidado - Financeiro'!P44-'Alea - Financeiro'!P34</f>
        <v>-19.041570060000002</v>
      </c>
      <c r="Q32" s="24">
        <f>'Consolidado - Financeiro'!Q44-'Alea - Financeiro'!Q34</f>
        <v>-16.218</v>
      </c>
      <c r="R32" s="24">
        <f>'Consolidado - Financeiro'!R44-'Alea - Financeiro'!R34</f>
        <v>-11.452552019999999</v>
      </c>
      <c r="S32" s="97">
        <f>'Consolidado - Financeiro'!S44-'Alea - Financeiro'!S34</f>
        <v>-41.3</v>
      </c>
      <c r="T32" s="24">
        <f>'Consolidado - Financeiro'!T44-'Alea - Financeiro'!T34</f>
        <v>-12.2</v>
      </c>
      <c r="U32" s="24">
        <f>'Consolidado - Financeiro'!U44-'Alea - Financeiro'!U34</f>
        <v>-8.8000000000000007</v>
      </c>
      <c r="V32" s="24">
        <f>'Consolidado - Financeiro'!V44-'Alea - Financeiro'!V34</f>
        <v>-10.6</v>
      </c>
      <c r="W32" s="24">
        <f>'Consolidado - Financeiro'!W44-'Alea - Financeiro'!W34</f>
        <v>-9.8000000000000007</v>
      </c>
      <c r="X32" s="97">
        <f>'Consolidado - Financeiro'!X44-'Alea - Financeiro'!X34</f>
        <v>-36.799999999999997</v>
      </c>
      <c r="Y32" s="24">
        <f>'Consolidado - Financeiro'!Y44-'Alea - Financeiro'!Y34</f>
        <v>-6.5</v>
      </c>
      <c r="Z32" s="24">
        <f>'Consolidado - Financeiro'!Z44-'Alea - Financeiro'!Z34</f>
        <v>-14.8</v>
      </c>
      <c r="AA32" s="24">
        <f>'Consolidado - Financeiro'!AA44-'Alea - Financeiro'!AA34</f>
        <v>-4.4000000000000004</v>
      </c>
      <c r="AB32" s="24">
        <f>'Consolidado - Financeiro'!AB44-'Alea - Financeiro'!AB34</f>
        <v>-11.1</v>
      </c>
      <c r="AC32" s="97">
        <f>'Consolidado - Financeiro'!AC44-'Alea - Financeiro'!AC34</f>
        <v>-36.9</v>
      </c>
      <c r="AD32" s="24">
        <f>'Consolidado - Financeiro'!AD44-'Alea - Financeiro'!AD34</f>
        <v>-7.2</v>
      </c>
      <c r="AE32" s="24">
        <f>'Consolidado - Financeiro'!AE44-'Alea - Financeiro'!AE34</f>
        <v>-12.5</v>
      </c>
      <c r="AF32" s="24">
        <f>'Consolidado - Financeiro'!AF44-'Alea - Financeiro'!AF34</f>
        <v>-10.3</v>
      </c>
      <c r="AG32" s="24">
        <f>'Consolidado - Financeiro'!AG44-'Alea - Financeiro'!AG34</f>
        <v>-7</v>
      </c>
      <c r="AH32" s="97">
        <f>'Consolidado - Financeiro'!AH44-'Alea - Financeiro'!AH34</f>
        <v>-36.9</v>
      </c>
      <c r="AI32" s="24">
        <f>'Consolidado - Financeiro'!AI44-'Alea - Financeiro'!AI34</f>
        <v>-8.9</v>
      </c>
      <c r="AJ32" s="24">
        <f>'Consolidado - Financeiro'!AJ44-'Alea - Financeiro'!AJ34</f>
        <v>-9.8000000000000007</v>
      </c>
      <c r="AK32" s="24">
        <f>'Consolidado - Financeiro'!AK44-'Alea - Financeiro'!AK34</f>
        <v>-8.6999999999999993</v>
      </c>
      <c r="AL32" s="24">
        <f>'Consolidado - Financeiro'!AL44-'Alea - Financeiro'!AL34</f>
        <v>-9.5</v>
      </c>
      <c r="AM32" s="97">
        <f>'Consolidado - Financeiro'!AM44-'Alea - Financeiro'!AM34</f>
        <v>-40.4</v>
      </c>
      <c r="AN32" s="24">
        <f>'Consolidado - Financeiro'!AN44-'Alea - Financeiro'!AN34</f>
        <v>-7.5</v>
      </c>
      <c r="AO32" s="24">
        <f>'Consolidado - Financeiro'!AO44-'Alea - Financeiro'!AO34</f>
        <v>-13.4</v>
      </c>
      <c r="AP32" s="24">
        <f>'Consolidado - Financeiro'!AP44-'Alea - Financeiro'!AP34</f>
        <v>-10.9</v>
      </c>
      <c r="AQ32" s="24">
        <f>'Consolidado - Financeiro'!AQ44-'Alea - Financeiro'!AQ34</f>
        <v>-8.6</v>
      </c>
      <c r="AR32" s="97">
        <f>'Consolidado - Financeiro'!AR44-'Alea - Financeiro'!AR34</f>
        <v>-67.099999999999994</v>
      </c>
      <c r="AS32" s="24">
        <f>'Consolidado - Financeiro'!AS44-'Alea - Financeiro'!AS34</f>
        <v>-12.3</v>
      </c>
      <c r="AT32" s="24">
        <f>'Consolidado - Financeiro'!AT44-'Alea - Financeiro'!AT34</f>
        <v>-18.3</v>
      </c>
      <c r="AU32" s="24">
        <f>'Consolidado - Financeiro'!AU44-'Alea - Financeiro'!AU34</f>
        <v>-15.8</v>
      </c>
      <c r="AV32" s="24">
        <f>'Consolidado - Financeiro'!AV44-'Alea - Financeiro'!AV34</f>
        <v>-20.8</v>
      </c>
      <c r="AW32" s="97">
        <f>'Consolidado - Financeiro'!AW44-'Alea - Financeiro'!AW34</f>
        <v>-80.8</v>
      </c>
      <c r="AX32" s="24">
        <f>'Consolidado - Financeiro'!AX44-'Alea - Financeiro'!AX34</f>
        <v>-21.9</v>
      </c>
      <c r="AY32" s="24">
        <f>'Consolidado - Financeiro'!AY44-'Alea - Financeiro'!AY34</f>
        <v>-16.100000000000001</v>
      </c>
      <c r="AZ32" s="24">
        <f>'Consolidado - Financeiro'!AZ44-'Alea - Financeiro'!AZ34</f>
        <v>-23.6</v>
      </c>
      <c r="BA32" s="24">
        <f>'Consolidado - Financeiro'!BA44-'Alea - Financeiro'!BA34</f>
        <v>-19.100000000000001</v>
      </c>
      <c r="BB32" s="97">
        <f>'Consolidado - Financeiro'!BB44-'Alea - Financeiro'!BB34</f>
        <v>-72.5</v>
      </c>
      <c r="BC32" s="24">
        <f>'Consolidado - Financeiro'!BC44-'Alea - Financeiro'!BC34</f>
        <v>-16.100000000000001</v>
      </c>
      <c r="BD32" s="24">
        <f>'Consolidado - Financeiro'!BD44-'Alea - Financeiro'!BD34</f>
        <v>-18</v>
      </c>
      <c r="BE32" s="24">
        <f>'Consolidado - Financeiro'!BE44-'Alea - Financeiro'!BE34</f>
        <v>-21.9</v>
      </c>
      <c r="BF32" s="24">
        <f>'Consolidado - Financeiro'!BF44-'Alea - Financeiro'!BF34</f>
        <v>-16.600000000000001</v>
      </c>
      <c r="BG32" s="97">
        <f>'Consolidado - Financeiro'!BG44-'Alea - Financeiro'!BG34</f>
        <v>-49.7</v>
      </c>
      <c r="BH32" s="24">
        <f>'Consolidado - Financeiro'!BH44-'Alea - Financeiro'!BH34</f>
        <v>-13.4</v>
      </c>
      <c r="BI32" s="24">
        <f>'Consolidado - Financeiro'!BI44-'Alea - Financeiro'!BI34</f>
        <v>-10.4</v>
      </c>
      <c r="BJ32" s="24">
        <f>'Consolidado - Financeiro'!BJ44-'Alea - Financeiro'!BJ34</f>
        <v>-16</v>
      </c>
      <c r="BK32" s="24">
        <f>'Consolidado - Financeiro'!BK44-'Alea - Financeiro'!BK34</f>
        <v>-9.9</v>
      </c>
      <c r="BL32" s="97">
        <f>'Consolidado - Financeiro'!BL44-'Alea - Financeiro'!BL34</f>
        <v>-77.099999999999994</v>
      </c>
      <c r="BM32" s="24">
        <f>'Consolidado - Financeiro'!BM44-'Alea - Financeiro'!BM34</f>
        <v>-18.8</v>
      </c>
      <c r="BN32" s="24">
        <f>'Consolidado - Financeiro'!BN44-'Alea - Financeiro'!BN34</f>
        <v>-15.8</v>
      </c>
      <c r="BO32" s="24">
        <f>'Consolidado - Financeiro'!BO44-'Alea - Financeiro'!BO34</f>
        <v>-29.1</v>
      </c>
      <c r="BP32" s="24">
        <f>'Consolidado - Financeiro'!BP44-'Alea - Financeiro'!BP34</f>
        <v>-13.4</v>
      </c>
      <c r="BQ32" s="97">
        <f>'Consolidado - Financeiro'!BQ44-'Alea - Financeiro'!BQ34</f>
        <v>-89.2</v>
      </c>
      <c r="BR32" s="24">
        <f>'Consolidado - Financeiro'!BR44-'Alea - Financeiro'!BR34</f>
        <v>-17.100000000000001</v>
      </c>
      <c r="BS32" s="24">
        <f>'Consolidado - Financeiro'!BS44-'Alea - Financeiro'!BS34</f>
        <v>-25.6</v>
      </c>
      <c r="BT32" s="24">
        <f>'Consolidado - Financeiro'!BT44-'Alea - Financeiro'!BT34</f>
        <v>-31.4</v>
      </c>
      <c r="BU32" s="24">
        <f>'Consolidado - Financeiro'!BU44-'Alea - Financeiro'!BU34</f>
        <v>-15.1</v>
      </c>
      <c r="BV32" s="97">
        <f>'Consolidado - Financeiro'!BV44-'Alea - Financeiro'!BV34</f>
        <v>-60.1</v>
      </c>
      <c r="BW32" s="24">
        <f>'Consolidado - Financeiro'!BW44-'Alea - Financeiro'!BW34</f>
        <v>-3.1</v>
      </c>
      <c r="BX32" s="24">
        <f>'Consolidado - Financeiro'!BX44-'Alea - Financeiro'!BX34</f>
        <v>-12.1</v>
      </c>
      <c r="BY32" s="24">
        <f>'Consolidado - Financeiro'!BY44-'Alea - Financeiro'!BY34</f>
        <v>-26.6</v>
      </c>
      <c r="BZ32" s="24">
        <f>'Consolidado - Financeiro'!BZ44-'Alea - Financeiro'!BZ34</f>
        <v>-18.2</v>
      </c>
    </row>
    <row r="33" spans="1:78" x14ac:dyDescent="0.2">
      <c r="A33" s="19" t="s">
        <v>131</v>
      </c>
      <c r="B33" s="54">
        <f>'Consolidado - Financeiro'!B45-'Alea - Financeiro'!B35</f>
        <v>1204.9426177899998</v>
      </c>
      <c r="C33" s="54">
        <f>'Consolidado - Financeiro'!C45-'Alea - Financeiro'!C35</f>
        <v>1111.9233147499999</v>
      </c>
      <c r="D33" s="108">
        <f>'Consolidado - Financeiro'!D45-'Alea - Financeiro'!D35</f>
        <v>3819.9999999999995</v>
      </c>
      <c r="E33" s="54">
        <f>'Consolidado - Financeiro'!E45-'Alea - Financeiro'!E35</f>
        <v>1099.8</v>
      </c>
      <c r="F33" s="54">
        <f>'Consolidado - Financeiro'!F45-'Alea - Financeiro'!F35</f>
        <v>1039.8570532600002</v>
      </c>
      <c r="G33" s="54">
        <f>'Consolidado - Financeiro'!G45-'Alea - Financeiro'!G35</f>
        <v>892.28590423000014</v>
      </c>
      <c r="H33" s="54">
        <f>'Consolidado - Financeiro'!H45-'Alea - Financeiro'!H35</f>
        <v>787.98523888</v>
      </c>
      <c r="I33" s="108">
        <f>'Consolidado - Financeiro'!I45-'Alea - Financeiro'!I35</f>
        <v>3023.1216341599998</v>
      </c>
      <c r="J33" s="54">
        <f>'Consolidado - Financeiro'!J45-'Alea - Financeiro'!J35</f>
        <v>791.44323172999987</v>
      </c>
      <c r="K33" s="54">
        <f>'Consolidado - Financeiro'!K45-'Alea - Financeiro'!K35</f>
        <v>837.30073777000007</v>
      </c>
      <c r="L33" s="54">
        <f>'Consolidado - Financeiro'!L45-'Alea - Financeiro'!L35</f>
        <v>704.67463384999996</v>
      </c>
      <c r="M33" s="54">
        <f>'Consolidado - Financeiro'!M45-'Alea - Financeiro'!M35</f>
        <v>689.70303080999997</v>
      </c>
      <c r="N33" s="108">
        <f>'Consolidado - Financeiro'!N45-'Alea - Financeiro'!N35</f>
        <v>2795.0410000000002</v>
      </c>
      <c r="O33" s="54">
        <f>'Consolidado - Financeiro'!O45-'Alea - Financeiro'!O35</f>
        <v>709.72315818999994</v>
      </c>
      <c r="P33" s="54">
        <f>'Consolidado - Financeiro'!P45-'Alea - Financeiro'!P35</f>
        <v>752.81884957000011</v>
      </c>
      <c r="Q33" s="54">
        <f>'Consolidado - Financeiro'!Q45-'Alea - Financeiro'!Q35</f>
        <v>688.55200000000002</v>
      </c>
      <c r="R33" s="54">
        <f>'Consolidado - Financeiro'!R45-'Alea - Financeiro'!R35</f>
        <v>643.9</v>
      </c>
      <c r="S33" s="108">
        <f>'Consolidado - Financeiro'!S45-'Alea - Financeiro'!S35</f>
        <v>2382.22611964</v>
      </c>
      <c r="T33" s="54">
        <f>'Consolidado - Financeiro'!T45-'Alea - Financeiro'!T35</f>
        <v>622.37034300000005</v>
      </c>
      <c r="U33" s="54">
        <f>'Consolidado - Financeiro'!U45-'Alea - Financeiro'!U35</f>
        <v>570.11400000000003</v>
      </c>
      <c r="V33" s="54">
        <f>'Consolidado - Financeiro'!V45-'Alea - Financeiro'!V35</f>
        <v>618.66789797000001</v>
      </c>
      <c r="W33" s="54">
        <f>'Consolidado - Financeiro'!W45-'Alea - Financeiro'!W35</f>
        <v>571.07387867</v>
      </c>
      <c r="X33" s="108">
        <f>'Consolidado - Financeiro'!X45-'Alea - Financeiro'!X35</f>
        <v>2520.9436421400001</v>
      </c>
      <c r="Y33" s="54">
        <f>'Consolidado - Financeiro'!Y45-'Alea - Financeiro'!Y35</f>
        <v>506.12253067900002</v>
      </c>
      <c r="Z33" s="54">
        <f>'Consolidado - Financeiro'!Z45-'Alea - Financeiro'!Z35</f>
        <v>713.05172173200003</v>
      </c>
      <c r="AA33" s="54">
        <f>'Consolidado - Financeiro'!AA45-'Alea - Financeiro'!AA35</f>
        <v>698.86938972900009</v>
      </c>
      <c r="AB33" s="54">
        <f>'Consolidado - Financeiro'!AB45-'Alea - Financeiro'!AB35</f>
        <v>602.9</v>
      </c>
      <c r="AC33" s="108">
        <f>'Consolidado - Financeiro'!AC45-'Alea - Financeiro'!AC35</f>
        <v>2282.4</v>
      </c>
      <c r="AD33" s="54">
        <f>'Consolidado - Financeiro'!AD45-'Alea - Financeiro'!AD35</f>
        <v>685.9</v>
      </c>
      <c r="AE33" s="54">
        <f>'Consolidado - Financeiro'!AE45-'Alea - Financeiro'!AE35</f>
        <v>654.5</v>
      </c>
      <c r="AF33" s="54">
        <f>'Consolidado - Financeiro'!AF45-'Alea - Financeiro'!AF35</f>
        <v>526.1</v>
      </c>
      <c r="AG33" s="54">
        <f>'Consolidado - Financeiro'!AG45-'Alea - Financeiro'!AG35</f>
        <v>415.8</v>
      </c>
      <c r="AH33" s="108">
        <f>'Consolidado - Financeiro'!AH45-'Alea - Financeiro'!AH35</f>
        <v>1950.1</v>
      </c>
      <c r="AI33" s="54">
        <f>'Consolidado - Financeiro'!AI45-'Alea - Financeiro'!AI35</f>
        <v>543.1</v>
      </c>
      <c r="AJ33" s="54">
        <f>'Consolidado - Financeiro'!AJ45-'Alea - Financeiro'!AJ35</f>
        <v>508.5</v>
      </c>
      <c r="AK33" s="54">
        <f>'Consolidado - Financeiro'!AK45-'Alea - Financeiro'!AK35</f>
        <v>489.1</v>
      </c>
      <c r="AL33" s="54">
        <f>'Consolidado - Financeiro'!AL45-'Alea - Financeiro'!AL35</f>
        <v>409.3</v>
      </c>
      <c r="AM33" s="108">
        <f>'Consolidado - Financeiro'!AM45-'Alea - Financeiro'!AM35</f>
        <v>1681.3</v>
      </c>
      <c r="AN33" s="54">
        <f>'Consolidado - Financeiro'!AN45-'Alea - Financeiro'!AN35</f>
        <v>454.6</v>
      </c>
      <c r="AO33" s="54">
        <f>'Consolidado - Financeiro'!AO45-'Alea - Financeiro'!AO35</f>
        <v>461.5</v>
      </c>
      <c r="AP33" s="54">
        <f>'Consolidado - Financeiro'!AP45-'Alea - Financeiro'!AP35</f>
        <v>399.1</v>
      </c>
      <c r="AQ33" s="54">
        <f>'Consolidado - Financeiro'!AQ45-'Alea - Financeiro'!AQ35</f>
        <v>366.1</v>
      </c>
      <c r="AR33" s="108">
        <f>'Consolidado - Financeiro'!AR45-'Alea - Financeiro'!AR35</f>
        <v>1357.9</v>
      </c>
      <c r="AS33" s="54">
        <f>'Consolidado - Financeiro'!AS45-'Alea - Financeiro'!AS35</f>
        <v>357.2</v>
      </c>
      <c r="AT33" s="54">
        <f>'Consolidado - Financeiro'!AT45-'Alea - Financeiro'!AT35</f>
        <v>361.4</v>
      </c>
      <c r="AU33" s="54">
        <f>'Consolidado - Financeiro'!AU45-'Alea - Financeiro'!AU35</f>
        <v>314.60000000000002</v>
      </c>
      <c r="AV33" s="54">
        <f>'Consolidado - Financeiro'!AV45-'Alea - Financeiro'!AV35</f>
        <v>324.7</v>
      </c>
      <c r="AW33" s="108">
        <f>'Consolidado - Financeiro'!AW45-'Alea - Financeiro'!AW35</f>
        <v>1052.7</v>
      </c>
      <c r="AX33" s="54">
        <f>'Consolidado - Financeiro'!AX45-'Alea - Financeiro'!AX35</f>
        <v>286.89999999999998</v>
      </c>
      <c r="AY33" s="54">
        <f>'Consolidado - Financeiro'!AY45-'Alea - Financeiro'!AY35</f>
        <v>270.5</v>
      </c>
      <c r="AZ33" s="54">
        <f>'Consolidado - Financeiro'!AZ45-'Alea - Financeiro'!AZ35</f>
        <v>260.7</v>
      </c>
      <c r="BA33" s="54">
        <f>'Consolidado - Financeiro'!BA45-'Alea - Financeiro'!BA35</f>
        <v>234.6</v>
      </c>
      <c r="BB33" s="108">
        <f>'Consolidado - Financeiro'!BB45-'Alea - Financeiro'!BB35</f>
        <v>851</v>
      </c>
      <c r="BC33" s="54">
        <f>'Consolidado - Financeiro'!BC45-'Alea - Financeiro'!BC35</f>
        <v>206.8</v>
      </c>
      <c r="BD33" s="54">
        <f>'Consolidado - Financeiro'!BD45-'Alea - Financeiro'!BD35</f>
        <v>221.6</v>
      </c>
      <c r="BE33" s="54">
        <f>'Consolidado - Financeiro'!BE45-'Alea - Financeiro'!BE35</f>
        <v>243.1</v>
      </c>
      <c r="BF33" s="54">
        <f>'Consolidado - Financeiro'!BF45-'Alea - Financeiro'!BF35</f>
        <v>179.4</v>
      </c>
      <c r="BG33" s="108">
        <f>'Consolidado - Financeiro'!BG45-'Alea - Financeiro'!BG35</f>
        <v>570.1</v>
      </c>
      <c r="BH33" s="54">
        <f>'Consolidado - Financeiro'!BH45-'Alea - Financeiro'!BH35</f>
        <v>158.30000000000001</v>
      </c>
      <c r="BI33" s="54">
        <f>'Consolidado - Financeiro'!BI45-'Alea - Financeiro'!BI35</f>
        <v>128.9</v>
      </c>
      <c r="BJ33" s="54">
        <f>'Consolidado - Financeiro'!BJ45-'Alea - Financeiro'!BJ35</f>
        <v>176.9</v>
      </c>
      <c r="BK33" s="54">
        <f>'Consolidado - Financeiro'!BK45-'Alea - Financeiro'!BK35</f>
        <v>106</v>
      </c>
      <c r="BL33" s="108">
        <f>'Consolidado - Financeiro'!BL45-'Alea - Financeiro'!BL35</f>
        <v>817.5</v>
      </c>
      <c r="BM33" s="54">
        <f>'Consolidado - Financeiro'!BM45-'Alea - Financeiro'!BM35</f>
        <v>214.9</v>
      </c>
      <c r="BN33" s="54">
        <f>'Consolidado - Financeiro'!BN45-'Alea - Financeiro'!BN35</f>
        <v>195.8</v>
      </c>
      <c r="BO33" s="54">
        <f>'Consolidado - Financeiro'!BO45-'Alea - Financeiro'!BO35</f>
        <v>266.5</v>
      </c>
      <c r="BP33" s="54">
        <f>'Consolidado - Financeiro'!BP45-'Alea - Financeiro'!BP35</f>
        <v>140.30000000000001</v>
      </c>
      <c r="BQ33" s="108">
        <f>'Consolidado - Financeiro'!BQ45-'Alea - Financeiro'!BQ35</f>
        <v>1069.0999999999999</v>
      </c>
      <c r="BR33" s="54">
        <f>'Consolidado - Financeiro'!BR45-'Alea - Financeiro'!BR35</f>
        <v>194</v>
      </c>
      <c r="BS33" s="54">
        <f>'Consolidado - Financeiro'!BS45-'Alea - Financeiro'!BS35</f>
        <v>307.8</v>
      </c>
      <c r="BT33" s="54">
        <f>'Consolidado - Financeiro'!BT45-'Alea - Financeiro'!BT35</f>
        <v>273.39999999999998</v>
      </c>
      <c r="BU33" s="54">
        <f>'Consolidado - Financeiro'!BU45-'Alea - Financeiro'!BU35</f>
        <v>293.8</v>
      </c>
      <c r="BV33" s="108">
        <f>'Consolidado - Financeiro'!BV45-'Alea - Financeiro'!BV35</f>
        <v>439.3</v>
      </c>
      <c r="BW33" s="54">
        <f>'Consolidado - Financeiro'!BW45-'Alea - Financeiro'!BW35</f>
        <v>-335.3</v>
      </c>
      <c r="BX33" s="54">
        <f>'Consolidado - Financeiro'!BX45-'Alea - Financeiro'!BX35</f>
        <v>237.3</v>
      </c>
      <c r="BY33" s="54">
        <f>'Consolidado - Financeiro'!BY45-'Alea - Financeiro'!BY35</f>
        <v>303.3</v>
      </c>
      <c r="BZ33" s="54">
        <f>'Consolidado - Financeiro'!BZ45-'Alea - Financeiro'!BZ35</f>
        <v>234</v>
      </c>
    </row>
    <row r="34" spans="1:78" x14ac:dyDescent="0.2">
      <c r="A34" s="55"/>
    </row>
    <row r="35" spans="1:78" x14ac:dyDescent="0.2">
      <c r="A35" s="13" t="s">
        <v>132</v>
      </c>
    </row>
    <row r="36" spans="1:78" x14ac:dyDescent="0.2">
      <c r="A36" s="29" t="s">
        <v>1</v>
      </c>
      <c r="B36" s="16" t="s">
        <v>277</v>
      </c>
      <c r="C36" s="16" t="s">
        <v>276</v>
      </c>
      <c r="D36" s="16">
        <v>2025</v>
      </c>
      <c r="E36" s="16" t="s">
        <v>274</v>
      </c>
      <c r="F36" s="16" t="s">
        <v>265</v>
      </c>
      <c r="G36" s="16" t="s">
        <v>264</v>
      </c>
      <c r="H36" s="16" t="s">
        <v>263</v>
      </c>
      <c r="I36" s="16">
        <v>2024</v>
      </c>
      <c r="J36" s="16" t="s">
        <v>256</v>
      </c>
      <c r="K36" s="30" t="str">
        <f t="shared" ref="K36:BV36" si="11">K7</f>
        <v>3T24</v>
      </c>
      <c r="L36" s="30" t="str">
        <f t="shared" si="11"/>
        <v>2T24</v>
      </c>
      <c r="M36" s="31" t="str">
        <f t="shared" si="11"/>
        <v>1T24</v>
      </c>
      <c r="N36" s="31">
        <f t="shared" si="11"/>
        <v>2023</v>
      </c>
      <c r="O36" s="31" t="str">
        <f t="shared" si="11"/>
        <v>4T23</v>
      </c>
      <c r="P36" s="31" t="str">
        <f t="shared" si="11"/>
        <v>3T23</v>
      </c>
      <c r="Q36" s="31" t="str">
        <f t="shared" si="11"/>
        <v>2T23</v>
      </c>
      <c r="R36" s="31" t="str">
        <f t="shared" si="11"/>
        <v>1T23</v>
      </c>
      <c r="S36" s="31">
        <f t="shared" si="11"/>
        <v>2022</v>
      </c>
      <c r="T36" s="31" t="str">
        <f t="shared" si="11"/>
        <v>4T22</v>
      </c>
      <c r="U36" s="31" t="str">
        <f t="shared" si="11"/>
        <v>3T22</v>
      </c>
      <c r="V36" s="31" t="str">
        <f t="shared" si="11"/>
        <v>2T22</v>
      </c>
      <c r="W36" s="31" t="str">
        <f t="shared" si="11"/>
        <v>1T22</v>
      </c>
      <c r="X36" s="31">
        <f t="shared" si="11"/>
        <v>2021</v>
      </c>
      <c r="Y36" s="31" t="str">
        <f t="shared" si="11"/>
        <v>4T21</v>
      </c>
      <c r="Z36" s="31" t="str">
        <f t="shared" si="11"/>
        <v>3T21</v>
      </c>
      <c r="AA36" s="31" t="str">
        <f t="shared" si="11"/>
        <v>2T21</v>
      </c>
      <c r="AB36" s="31" t="str">
        <f t="shared" si="11"/>
        <v>1T21</v>
      </c>
      <c r="AC36" s="31">
        <f t="shared" si="11"/>
        <v>2020</v>
      </c>
      <c r="AD36" s="31" t="str">
        <f t="shared" si="11"/>
        <v>4T20</v>
      </c>
      <c r="AE36" s="31" t="str">
        <f t="shared" si="11"/>
        <v>3T20</v>
      </c>
      <c r="AF36" s="31" t="str">
        <f t="shared" si="11"/>
        <v>2T20</v>
      </c>
      <c r="AG36" s="31" t="str">
        <f t="shared" si="11"/>
        <v>1T20</v>
      </c>
      <c r="AH36" s="31">
        <f t="shared" si="11"/>
        <v>2019</v>
      </c>
      <c r="AI36" s="31" t="str">
        <f t="shared" si="11"/>
        <v>4T19</v>
      </c>
      <c r="AJ36" s="31" t="str">
        <f t="shared" si="11"/>
        <v>3T19</v>
      </c>
      <c r="AK36" s="31" t="str">
        <f t="shared" si="11"/>
        <v>2T19</v>
      </c>
      <c r="AL36" s="31" t="str">
        <f t="shared" si="11"/>
        <v>1T19</v>
      </c>
      <c r="AM36" s="31">
        <f t="shared" si="11"/>
        <v>2018</v>
      </c>
      <c r="AN36" s="31" t="str">
        <f t="shared" si="11"/>
        <v>4T18</v>
      </c>
      <c r="AO36" s="31" t="str">
        <f t="shared" si="11"/>
        <v>3T18</v>
      </c>
      <c r="AP36" s="31" t="str">
        <f t="shared" si="11"/>
        <v>2T18</v>
      </c>
      <c r="AQ36" s="31" t="str">
        <f t="shared" si="11"/>
        <v>1T18</v>
      </c>
      <c r="AR36" s="31">
        <f t="shared" si="11"/>
        <v>2017</v>
      </c>
      <c r="AS36" s="31" t="str">
        <f t="shared" si="11"/>
        <v>4T17</v>
      </c>
      <c r="AT36" s="31" t="str">
        <f t="shared" si="11"/>
        <v>3T17</v>
      </c>
      <c r="AU36" s="31" t="str">
        <f t="shared" si="11"/>
        <v>2T17</v>
      </c>
      <c r="AV36" s="31" t="str">
        <f t="shared" si="11"/>
        <v>1T17</v>
      </c>
      <c r="AW36" s="31">
        <f t="shared" si="11"/>
        <v>2016</v>
      </c>
      <c r="AX36" s="31" t="str">
        <f t="shared" si="11"/>
        <v>4T16</v>
      </c>
      <c r="AY36" s="31" t="str">
        <f t="shared" si="11"/>
        <v>3T16</v>
      </c>
      <c r="AZ36" s="31" t="str">
        <f t="shared" si="11"/>
        <v>2T16</v>
      </c>
      <c r="BA36" s="31" t="str">
        <f t="shared" si="11"/>
        <v>1T16</v>
      </c>
      <c r="BB36" s="31">
        <f t="shared" si="11"/>
        <v>2015</v>
      </c>
      <c r="BC36" s="31" t="str">
        <f t="shared" si="11"/>
        <v>4T15</v>
      </c>
      <c r="BD36" s="31" t="str">
        <f t="shared" si="11"/>
        <v>3T15</v>
      </c>
      <c r="BE36" s="31" t="str">
        <f t="shared" si="11"/>
        <v>2T15</v>
      </c>
      <c r="BF36" s="31" t="str">
        <f t="shared" si="11"/>
        <v>1T15</v>
      </c>
      <c r="BG36" s="31">
        <f t="shared" si="11"/>
        <v>2014</v>
      </c>
      <c r="BH36" s="31" t="str">
        <f t="shared" si="11"/>
        <v>4T14</v>
      </c>
      <c r="BI36" s="31" t="str">
        <f t="shared" si="11"/>
        <v>3T14</v>
      </c>
      <c r="BJ36" s="31" t="str">
        <f t="shared" si="11"/>
        <v>2T14</v>
      </c>
      <c r="BK36" s="31" t="str">
        <f t="shared" si="11"/>
        <v>1T14</v>
      </c>
      <c r="BL36" s="31">
        <f t="shared" si="11"/>
        <v>2013</v>
      </c>
      <c r="BM36" s="31" t="str">
        <f t="shared" si="11"/>
        <v>4T13</v>
      </c>
      <c r="BN36" s="31" t="str">
        <f t="shared" si="11"/>
        <v>3T13</v>
      </c>
      <c r="BO36" s="31" t="str">
        <f t="shared" si="11"/>
        <v>2T13</v>
      </c>
      <c r="BP36" s="31" t="str">
        <f t="shared" si="11"/>
        <v>1T13</v>
      </c>
      <c r="BQ36" s="31">
        <f t="shared" si="11"/>
        <v>2012</v>
      </c>
      <c r="BR36" s="31" t="str">
        <f t="shared" si="11"/>
        <v>4T12</v>
      </c>
      <c r="BS36" s="31" t="str">
        <f t="shared" si="11"/>
        <v>3T12</v>
      </c>
      <c r="BT36" s="31" t="str">
        <f t="shared" si="11"/>
        <v>2T12</v>
      </c>
      <c r="BU36" s="31" t="str">
        <f t="shared" si="11"/>
        <v>1T12</v>
      </c>
      <c r="BV36" s="31">
        <f t="shared" si="11"/>
        <v>2011</v>
      </c>
      <c r="BW36" s="31" t="str">
        <f t="shared" ref="BW36:BZ36" si="12">BW7</f>
        <v>4T11</v>
      </c>
      <c r="BX36" s="31" t="str">
        <f t="shared" si="12"/>
        <v>3T11</v>
      </c>
      <c r="BY36" s="31" t="str">
        <f t="shared" si="12"/>
        <v>2T11</v>
      </c>
      <c r="BZ36" s="31" t="str">
        <f t="shared" si="12"/>
        <v>1T11</v>
      </c>
    </row>
    <row r="37" spans="1:78" x14ac:dyDescent="0.2">
      <c r="A37" s="33" t="s">
        <v>108</v>
      </c>
      <c r="B37" s="24">
        <f>'Consolidado - Financeiro'!B49-'Alea - Financeiro'!B39</f>
        <v>1204.9426177899998</v>
      </c>
      <c r="C37" s="24">
        <f>'Consolidado - Financeiro'!C49-'Alea - Financeiro'!C39</f>
        <v>1111.9233147499999</v>
      </c>
      <c r="D37" s="97">
        <f>'Consolidado - Financeiro'!D49-'Alea - Financeiro'!D39</f>
        <v>3819.9999999999995</v>
      </c>
      <c r="E37" s="24">
        <f>'Consolidado - Financeiro'!E49-'Alea - Financeiro'!E39</f>
        <v>1099.8</v>
      </c>
      <c r="F37" s="24">
        <f>'Consolidado - Financeiro'!F49-'Alea - Financeiro'!F39</f>
        <v>1039.8570532600002</v>
      </c>
      <c r="G37" s="24">
        <f>'Consolidado - Financeiro'!G49-'Alea - Financeiro'!G39</f>
        <v>892.28590423000014</v>
      </c>
      <c r="H37" s="24">
        <f>'Consolidado - Financeiro'!H49-'Alea - Financeiro'!H39</f>
        <v>787.98523888</v>
      </c>
      <c r="I37" s="97">
        <f>'Consolidado - Financeiro'!I49-'Alea - Financeiro'!I39</f>
        <v>3023.1216341599998</v>
      </c>
      <c r="J37" s="24">
        <f>'Consolidado - Financeiro'!J49-'Alea - Financeiro'!J39</f>
        <v>791.44323172999987</v>
      </c>
      <c r="K37" s="24">
        <f>'Consolidado - Financeiro'!K49-'Alea - Financeiro'!K39</f>
        <v>837.30073777000007</v>
      </c>
      <c r="L37" s="24">
        <f>'Consolidado - Financeiro'!L49-'Alea - Financeiro'!L39</f>
        <v>704.67463384999996</v>
      </c>
      <c r="M37" s="24">
        <f>'Consolidado - Financeiro'!M49-'Alea - Financeiro'!M39</f>
        <v>689.70303080999997</v>
      </c>
      <c r="N37" s="97">
        <f>'Consolidado - Financeiro'!N49-'Alea - Financeiro'!N39</f>
        <v>2795.0410000000002</v>
      </c>
      <c r="O37" s="24">
        <f>'Consolidado - Financeiro'!O49-'Alea - Financeiro'!O39</f>
        <v>709.72315818999994</v>
      </c>
      <c r="P37" s="24">
        <f>'Consolidado - Financeiro'!P49-'Alea - Financeiro'!P39</f>
        <v>752.81884957000011</v>
      </c>
      <c r="Q37" s="24">
        <f>'Consolidado - Financeiro'!Q49-'Alea - Financeiro'!Q39</f>
        <v>688.53162302999988</v>
      </c>
      <c r="R37" s="24">
        <f>'Consolidado - Financeiro'!R49-'Alea - Financeiro'!R39</f>
        <v>643.92436921000001</v>
      </c>
      <c r="S37" s="97">
        <f>'Consolidado - Financeiro'!S49-'Alea - Financeiro'!S39</f>
        <v>2382.22611964</v>
      </c>
      <c r="T37" s="24">
        <f>'Consolidado - Financeiro'!T49-'Alea - Financeiro'!T39</f>
        <v>622.37034300000005</v>
      </c>
      <c r="U37" s="24">
        <f>'Consolidado - Financeiro'!U49-'Alea - Financeiro'!U39</f>
        <v>570.11400000000003</v>
      </c>
      <c r="V37" s="24">
        <f>'Consolidado - Financeiro'!V49-'Alea - Financeiro'!V39</f>
        <v>618.66789797000001</v>
      </c>
      <c r="W37" s="24">
        <f>'Consolidado - Financeiro'!W49-'Alea - Financeiro'!W39</f>
        <v>571.07387867</v>
      </c>
      <c r="X37" s="97">
        <f>'Consolidado - Financeiro'!X49-'Alea - Financeiro'!X39</f>
        <v>2520.9436421400001</v>
      </c>
      <c r="Y37" s="24">
        <f>'Consolidado - Financeiro'!Y49-'Alea - Financeiro'!Y39</f>
        <v>506.12253067900002</v>
      </c>
      <c r="Z37" s="24">
        <f>'Consolidado - Financeiro'!Z49-'Alea - Financeiro'!Z39</f>
        <v>713.05172173200003</v>
      </c>
      <c r="AA37" s="24">
        <f>'Consolidado - Financeiro'!AA49-'Alea - Financeiro'!AA39</f>
        <v>698.86938972900009</v>
      </c>
      <c r="AB37" s="24">
        <f>'Consolidado - Financeiro'!AB49-'Alea - Financeiro'!AB39</f>
        <v>602.9</v>
      </c>
      <c r="AC37" s="97">
        <f>'Consolidado - Financeiro'!AC49-'Alea - Financeiro'!AC39</f>
        <v>2282.4</v>
      </c>
      <c r="AD37" s="24">
        <f>'Consolidado - Financeiro'!AD49-'Alea - Financeiro'!AD39</f>
        <v>685.9</v>
      </c>
      <c r="AE37" s="24">
        <f>'Consolidado - Financeiro'!AE49-'Alea - Financeiro'!AE39</f>
        <v>654.5</v>
      </c>
      <c r="AF37" s="24">
        <f>'Consolidado - Financeiro'!AF49-'Alea - Financeiro'!AF39</f>
        <v>526.1</v>
      </c>
      <c r="AG37" s="24">
        <f>'Consolidado - Financeiro'!AG49-'Alea - Financeiro'!AG39</f>
        <v>415.8</v>
      </c>
      <c r="AH37" s="97">
        <f>'Consolidado - Financeiro'!AH49-'Alea - Financeiro'!AH39</f>
        <v>1950.1</v>
      </c>
      <c r="AI37" s="24">
        <f>'Consolidado - Financeiro'!AI49-'Alea - Financeiro'!AI39</f>
        <v>543.1</v>
      </c>
      <c r="AJ37" s="24">
        <f>'Consolidado - Financeiro'!AJ49-'Alea - Financeiro'!AJ39</f>
        <v>508.5</v>
      </c>
      <c r="AK37" s="24">
        <f>'Consolidado - Financeiro'!AK49-'Alea - Financeiro'!AK39</f>
        <v>489.1</v>
      </c>
      <c r="AL37" s="24">
        <f>'Consolidado - Financeiro'!AL49-'Alea - Financeiro'!AL39</f>
        <v>409.3</v>
      </c>
      <c r="AM37" s="97">
        <f>'Consolidado - Financeiro'!AM49-'Alea - Financeiro'!AM39</f>
        <v>1681.3</v>
      </c>
      <c r="AN37" s="24">
        <f>'Consolidado - Financeiro'!AN49-'Alea - Financeiro'!AN39</f>
        <v>454.6</v>
      </c>
      <c r="AO37" s="24">
        <f>'Consolidado - Financeiro'!AO49-'Alea - Financeiro'!AO39</f>
        <v>461.5</v>
      </c>
      <c r="AP37" s="24">
        <f>'Consolidado - Financeiro'!AP49-'Alea - Financeiro'!AP39</f>
        <v>399.1</v>
      </c>
      <c r="AQ37" s="24">
        <f>'Consolidado - Financeiro'!AQ49-'Alea - Financeiro'!AQ39</f>
        <v>366.1</v>
      </c>
      <c r="AR37" s="97">
        <f>'Consolidado - Financeiro'!AR49-'Alea - Financeiro'!AR39</f>
        <v>1357.9</v>
      </c>
      <c r="AS37" s="24">
        <f>'Consolidado - Financeiro'!AS49-'Alea - Financeiro'!AS39</f>
        <v>357.2</v>
      </c>
      <c r="AT37" s="24">
        <f>'Consolidado - Financeiro'!AT49-'Alea - Financeiro'!AT39</f>
        <v>361.4</v>
      </c>
      <c r="AU37" s="24">
        <f>'Consolidado - Financeiro'!AU49-'Alea - Financeiro'!AU39</f>
        <v>314.60000000000002</v>
      </c>
      <c r="AV37" s="24">
        <f>'Consolidado - Financeiro'!AV49-'Alea - Financeiro'!AV39</f>
        <v>324.7</v>
      </c>
      <c r="AW37" s="97">
        <f>'Consolidado - Financeiro'!AW49-'Alea - Financeiro'!AW39</f>
        <v>1052.7</v>
      </c>
      <c r="AX37" s="24">
        <f>'Consolidado - Financeiro'!AX49-'Alea - Financeiro'!AX39</f>
        <v>286.89999999999998</v>
      </c>
      <c r="AY37" s="24">
        <f>'Consolidado - Financeiro'!AY49-'Alea - Financeiro'!AY39</f>
        <v>270.5</v>
      </c>
      <c r="AZ37" s="24">
        <f>'Consolidado - Financeiro'!AZ49-'Alea - Financeiro'!AZ39</f>
        <v>260.7</v>
      </c>
      <c r="BA37" s="24">
        <f>'Consolidado - Financeiro'!BA49-'Alea - Financeiro'!BA39</f>
        <v>234.6</v>
      </c>
      <c r="BB37" s="97">
        <f>'Consolidado - Financeiro'!BB49-'Alea - Financeiro'!BB39</f>
        <v>851</v>
      </c>
      <c r="BC37" s="24">
        <f>'Consolidado - Financeiro'!BC49-'Alea - Financeiro'!BC39</f>
        <v>206.8</v>
      </c>
      <c r="BD37" s="24">
        <f>'Consolidado - Financeiro'!BD49-'Alea - Financeiro'!BD39</f>
        <v>221.6</v>
      </c>
      <c r="BE37" s="24">
        <f>'Consolidado - Financeiro'!BE49-'Alea - Financeiro'!BE39</f>
        <v>243.1</v>
      </c>
      <c r="BF37" s="24">
        <f>'Consolidado - Financeiro'!BF49-'Alea - Financeiro'!BF39</f>
        <v>179.4</v>
      </c>
      <c r="BG37" s="97">
        <f>'Consolidado - Financeiro'!BG49-'Alea - Financeiro'!BG39</f>
        <v>570.1</v>
      </c>
      <c r="BH37" s="24">
        <f>'Consolidado - Financeiro'!BH49-'Alea - Financeiro'!BH39</f>
        <v>158.30000000000001</v>
      </c>
      <c r="BI37" s="24">
        <f>'Consolidado - Financeiro'!BI49-'Alea - Financeiro'!BI39</f>
        <v>128.9</v>
      </c>
      <c r="BJ37" s="24">
        <f>'Consolidado - Financeiro'!BJ49-'Alea - Financeiro'!BJ39</f>
        <v>176.9</v>
      </c>
      <c r="BK37" s="24">
        <f>'Consolidado - Financeiro'!BK49-'Alea - Financeiro'!BK39</f>
        <v>106</v>
      </c>
      <c r="BL37" s="97">
        <f>'Consolidado - Financeiro'!BL49-'Alea - Financeiro'!BL39</f>
        <v>817.5</v>
      </c>
      <c r="BM37" s="24">
        <f>'Consolidado - Financeiro'!BM49-'Alea - Financeiro'!BM39</f>
        <v>214.9</v>
      </c>
      <c r="BN37" s="24">
        <f>'Consolidado - Financeiro'!BN49-'Alea - Financeiro'!BN39</f>
        <v>195.8</v>
      </c>
      <c r="BO37" s="24">
        <f>'Consolidado - Financeiro'!BO49-'Alea - Financeiro'!BO39</f>
        <v>266.5</v>
      </c>
      <c r="BP37" s="24">
        <f>'Consolidado - Financeiro'!BP49-'Alea - Financeiro'!BP39</f>
        <v>140.30000000000001</v>
      </c>
      <c r="BQ37" s="97">
        <f>'Consolidado - Financeiro'!BQ49-'Alea - Financeiro'!BQ39</f>
        <v>1069.0999999999999</v>
      </c>
      <c r="BR37" s="24">
        <f>'Consolidado - Financeiro'!BR49-'Alea - Financeiro'!BR39</f>
        <v>194</v>
      </c>
      <c r="BS37" s="24">
        <f>'Consolidado - Financeiro'!BS49-'Alea - Financeiro'!BS39</f>
        <v>307.8</v>
      </c>
      <c r="BT37" s="24">
        <f>'Consolidado - Financeiro'!BT49-'Alea - Financeiro'!BT39</f>
        <v>273.39999999999998</v>
      </c>
      <c r="BU37" s="24">
        <f>'Consolidado - Financeiro'!BU49-'Alea - Financeiro'!BU39</f>
        <v>293.8</v>
      </c>
      <c r="BV37" s="97">
        <f>'Consolidado - Financeiro'!BV49-'Alea - Financeiro'!BV39</f>
        <v>439.3</v>
      </c>
      <c r="BW37" s="24">
        <f>'Consolidado - Financeiro'!BW49-'Alea - Financeiro'!BW39</f>
        <v>-335.3</v>
      </c>
      <c r="BX37" s="24">
        <f>'Consolidado - Financeiro'!BX49-'Alea - Financeiro'!BX39</f>
        <v>237.3</v>
      </c>
      <c r="BY37" s="24">
        <f>'Consolidado - Financeiro'!BY49-'Alea - Financeiro'!BY39</f>
        <v>303.3</v>
      </c>
      <c r="BZ37" s="24">
        <f>'Consolidado - Financeiro'!BZ49-'Alea - Financeiro'!BZ39</f>
        <v>234</v>
      </c>
    </row>
    <row r="38" spans="1:78" x14ac:dyDescent="0.2">
      <c r="A38" s="19" t="s">
        <v>133</v>
      </c>
      <c r="B38" s="54">
        <f>'Consolidado - Financeiro'!B50-'Alea - Financeiro'!B40</f>
        <v>461.59135335999991</v>
      </c>
      <c r="C38" s="54">
        <f>'Consolidado - Financeiro'!C50-'Alea - Financeiro'!C40</f>
        <v>402.37947710000003</v>
      </c>
      <c r="D38" s="108">
        <f>'Consolidado - Financeiro'!D50-'Alea - Financeiro'!D40</f>
        <v>1279.8000000000002</v>
      </c>
      <c r="E38" s="54">
        <f>'Consolidado - Financeiro'!E50-'Alea - Financeiro'!E40</f>
        <v>380.2</v>
      </c>
      <c r="F38" s="54">
        <f>'Consolidado - Financeiro'!F50-'Alea - Financeiro'!F40</f>
        <v>339.97175179000021</v>
      </c>
      <c r="G38" s="54">
        <f>'Consolidado - Financeiro'!G50-'Alea - Financeiro'!G40</f>
        <v>292.29396095000004</v>
      </c>
      <c r="H38" s="54">
        <f>'Consolidado - Financeiro'!H50-'Alea - Financeiro'!H40</f>
        <v>267.36437735999999</v>
      </c>
      <c r="I38" s="108">
        <f>'Consolidado - Financeiro'!I50-'Alea - Financeiro'!I40</f>
        <v>869.29685872999994</v>
      </c>
      <c r="J38" s="54">
        <f>'Consolidado - Financeiro'!J50-'Alea - Financeiro'!J40</f>
        <v>224.70316851999991</v>
      </c>
      <c r="K38" s="54">
        <f>'Consolidado - Financeiro'!K50-'Alea - Financeiro'!K40</f>
        <v>259.64346581000012</v>
      </c>
      <c r="L38" s="54">
        <f>'Consolidado - Financeiro'!L50-'Alea - Financeiro'!L40</f>
        <v>205.31740175000002</v>
      </c>
      <c r="M38" s="54">
        <f>'Consolidado - Financeiro'!M50-'Alea - Financeiro'!M40</f>
        <v>179.63282265000001</v>
      </c>
      <c r="N38" s="108">
        <f>'Consolidado - Financeiro'!N50-'Alea - Financeiro'!N40</f>
        <v>627.12500000000011</v>
      </c>
      <c r="O38" s="54">
        <f>'Consolidado - Financeiro'!O50-'Alea - Financeiro'!O40</f>
        <v>172.75481012</v>
      </c>
      <c r="P38" s="54">
        <f>'Consolidado - Financeiro'!P50-'Alea - Financeiro'!P40</f>
        <v>169.24559556000008</v>
      </c>
      <c r="Q38" s="54">
        <f>'Consolidado - Financeiro'!Q50-'Alea - Financeiro'!Q40</f>
        <v>140.68538730999987</v>
      </c>
      <c r="R38" s="54">
        <f>'Consolidado - Financeiro'!R50-'Alea - Financeiro'!R40</f>
        <v>144.40120701000001</v>
      </c>
      <c r="S38" s="108">
        <f>'Consolidado - Financeiro'!S50-'Alea - Financeiro'!S40</f>
        <v>309.44930652999994</v>
      </c>
      <c r="T38" s="54">
        <f>'Consolidado - Financeiro'!T50-'Alea - Financeiro'!T40</f>
        <v>80.517818000000005</v>
      </c>
      <c r="U38" s="54">
        <f>'Consolidado - Financeiro'!U50-'Alea - Financeiro'!U40</f>
        <v>38.4</v>
      </c>
      <c r="V38" s="54">
        <f>'Consolidado - Financeiro'!V50-'Alea - Financeiro'!V40</f>
        <v>81.697343349999954</v>
      </c>
      <c r="W38" s="54">
        <f>'Consolidado - Financeiro'!W50-'Alea - Financeiro'!W40</f>
        <v>108.73414518</v>
      </c>
      <c r="X38" s="108">
        <f>'Consolidado - Financeiro'!X50-'Alea - Financeiro'!X40</f>
        <v>468.95480551999998</v>
      </c>
      <c r="Y38" s="54">
        <f>'Consolidado - Financeiro'!Y50-'Alea - Financeiro'!Y40</f>
        <v>-49.633775601000011</v>
      </c>
      <c r="Z38" s="54">
        <f>'Consolidado - Financeiro'!Z50-'Alea - Financeiro'!Z40</f>
        <v>153.41874139199999</v>
      </c>
      <c r="AA38" s="54">
        <f>'Consolidado - Financeiro'!AA50-'Alea - Financeiro'!AA40</f>
        <v>186.26983972899998</v>
      </c>
      <c r="AB38" s="54">
        <f>'Consolidado - Financeiro'!AB50-'Alea - Financeiro'!AB40</f>
        <v>178.9</v>
      </c>
      <c r="AC38" s="108">
        <f>'Consolidado - Financeiro'!AC50-'Alea - Financeiro'!AC40</f>
        <v>710.4</v>
      </c>
      <c r="AD38" s="54">
        <f>'Consolidado - Financeiro'!AD50-'Alea - Financeiro'!AD40</f>
        <v>209.5</v>
      </c>
      <c r="AE38" s="54">
        <f>'Consolidado - Financeiro'!AE50-'Alea - Financeiro'!AE40</f>
        <v>211.3</v>
      </c>
      <c r="AF38" s="54">
        <f>'Consolidado - Financeiro'!AF50-'Alea - Financeiro'!AF40</f>
        <v>161.69999999999999</v>
      </c>
      <c r="AG38" s="54">
        <f>'Consolidado - Financeiro'!AG50-'Alea - Financeiro'!AG40</f>
        <v>127.9</v>
      </c>
      <c r="AH38" s="108">
        <f>'Consolidado - Financeiro'!AH50-'Alea - Financeiro'!AH40</f>
        <v>648.1</v>
      </c>
      <c r="AI38" s="54">
        <f>'Consolidado - Financeiro'!AI50-'Alea - Financeiro'!AI40</f>
        <v>173.1</v>
      </c>
      <c r="AJ38" s="54">
        <f>'Consolidado - Financeiro'!AJ50-'Alea - Financeiro'!AJ40</f>
        <v>168</v>
      </c>
      <c r="AK38" s="54">
        <f>'Consolidado - Financeiro'!AK50-'Alea - Financeiro'!AK40</f>
        <v>166.4</v>
      </c>
      <c r="AL38" s="54">
        <f>'Consolidado - Financeiro'!AL50-'Alea - Financeiro'!AL40</f>
        <v>140.5</v>
      </c>
      <c r="AM38" s="108">
        <f>'Consolidado - Financeiro'!AM50-'Alea - Financeiro'!AM40</f>
        <v>585.79999999999995</v>
      </c>
      <c r="AN38" s="54">
        <f>'Consolidado - Financeiro'!AN50-'Alea - Financeiro'!AN40</f>
        <v>163.30000000000001</v>
      </c>
      <c r="AO38" s="54">
        <f>'Consolidado - Financeiro'!AO50-'Alea - Financeiro'!AO40</f>
        <v>155</v>
      </c>
      <c r="AP38" s="54">
        <f>'Consolidado - Financeiro'!AP50-'Alea - Financeiro'!AP40</f>
        <v>143.80000000000001</v>
      </c>
      <c r="AQ38" s="54">
        <f>'Consolidado - Financeiro'!AQ50-'Alea - Financeiro'!AQ40</f>
        <v>123.7</v>
      </c>
      <c r="AR38" s="108">
        <f>'Consolidado - Financeiro'!AR50-'Alea - Financeiro'!AR40</f>
        <v>468.6</v>
      </c>
      <c r="AS38" s="54">
        <f>'Consolidado - Financeiro'!AS50-'Alea - Financeiro'!AS40</f>
        <v>126.7</v>
      </c>
      <c r="AT38" s="54">
        <f>'Consolidado - Financeiro'!AT50-'Alea - Financeiro'!AT40</f>
        <v>131.1</v>
      </c>
      <c r="AU38" s="54">
        <f>'Consolidado - Financeiro'!AU50-'Alea - Financeiro'!AU40</f>
        <v>103.5</v>
      </c>
      <c r="AV38" s="54">
        <f>'Consolidado - Financeiro'!AV50-'Alea - Financeiro'!AV40</f>
        <v>107.3</v>
      </c>
      <c r="AW38" s="108">
        <f>'Consolidado - Financeiro'!AW50-'Alea - Financeiro'!AW40</f>
        <v>323</v>
      </c>
      <c r="AX38" s="54">
        <f>'Consolidado - Financeiro'!AX50-'Alea - Financeiro'!AX40</f>
        <v>95.9</v>
      </c>
      <c r="AY38" s="54">
        <f>'Consolidado - Financeiro'!AY50-'Alea - Financeiro'!AY40</f>
        <v>90.9</v>
      </c>
      <c r="AZ38" s="54">
        <f>'Consolidado - Financeiro'!AZ50-'Alea - Financeiro'!AZ40</f>
        <v>67.400000000000006</v>
      </c>
      <c r="BA38" s="54">
        <f>'Consolidado - Financeiro'!BA50-'Alea - Financeiro'!BA40</f>
        <v>68.7</v>
      </c>
      <c r="BB38" s="108">
        <f>'Consolidado - Financeiro'!BB50-'Alea - Financeiro'!BB40</f>
        <v>245.4</v>
      </c>
      <c r="BC38" s="54">
        <f>'Consolidado - Financeiro'!BC50-'Alea - Financeiro'!BC40</f>
        <v>58.7</v>
      </c>
      <c r="BD38" s="54">
        <f>'Consolidado - Financeiro'!BD50-'Alea - Financeiro'!BD40</f>
        <v>67.400000000000006</v>
      </c>
      <c r="BE38" s="54">
        <f>'Consolidado - Financeiro'!BE50-'Alea - Financeiro'!BE40</f>
        <v>68.3</v>
      </c>
      <c r="BF38" s="54">
        <f>'Consolidado - Financeiro'!BF50-'Alea - Financeiro'!BF40</f>
        <v>51.1</v>
      </c>
      <c r="BG38" s="108">
        <f>'Consolidado - Financeiro'!BG50-'Alea - Financeiro'!BG40</f>
        <v>125.9</v>
      </c>
      <c r="BH38" s="54">
        <f>'Consolidado - Financeiro'!BH50-'Alea - Financeiro'!BH40</f>
        <v>49.5</v>
      </c>
      <c r="BI38" s="54">
        <f>'Consolidado - Financeiro'!BI50-'Alea - Financeiro'!BI40</f>
        <v>22.1</v>
      </c>
      <c r="BJ38" s="54">
        <f>'Consolidado - Financeiro'!BJ50-'Alea - Financeiro'!BJ40</f>
        <v>45.8</v>
      </c>
      <c r="BK38" s="54">
        <f>'Consolidado - Financeiro'!BK50-'Alea - Financeiro'!BK40</f>
        <v>8.5</v>
      </c>
      <c r="BL38" s="108">
        <f>'Consolidado - Financeiro'!BL50-'Alea - Financeiro'!BL40</f>
        <v>65.2</v>
      </c>
      <c r="BM38" s="54">
        <f>'Consolidado - Financeiro'!BM50-'Alea - Financeiro'!BM40</f>
        <v>47.6</v>
      </c>
      <c r="BN38" s="54">
        <f>'Consolidado - Financeiro'!BN50-'Alea - Financeiro'!BN40</f>
        <v>7.6</v>
      </c>
      <c r="BO38" s="54">
        <f>'Consolidado - Financeiro'!BO50-'Alea - Financeiro'!BO40</f>
        <v>19.7</v>
      </c>
      <c r="BP38" s="54">
        <f>'Consolidado - Financeiro'!BP50-'Alea - Financeiro'!BP40</f>
        <v>-9.6</v>
      </c>
      <c r="BQ38" s="108">
        <f>'Consolidado - Financeiro'!BQ50-'Alea - Financeiro'!BQ40</f>
        <v>130.4</v>
      </c>
      <c r="BR38" s="54">
        <f>'Consolidado - Financeiro'!BR50-'Alea - Financeiro'!BR40</f>
        <v>9</v>
      </c>
      <c r="BS38" s="54">
        <f>'Consolidado - Financeiro'!BS50-'Alea - Financeiro'!BS40</f>
        <v>48.2</v>
      </c>
      <c r="BT38" s="54">
        <f>'Consolidado - Financeiro'!BT50-'Alea - Financeiro'!BT40</f>
        <v>54.1</v>
      </c>
      <c r="BU38" s="54">
        <f>'Consolidado - Financeiro'!BU50-'Alea - Financeiro'!BU40</f>
        <v>19.100000000000001</v>
      </c>
      <c r="BV38" s="108">
        <f>'Consolidado - Financeiro'!BV50-'Alea - Financeiro'!BV40</f>
        <v>-281.89999999999998</v>
      </c>
      <c r="BW38" s="54">
        <f>'Consolidado - Financeiro'!BW50-'Alea - Financeiro'!BW40</f>
        <v>-300.89999999999998</v>
      </c>
      <c r="BX38" s="54">
        <f>'Consolidado - Financeiro'!BX50-'Alea - Financeiro'!BX40</f>
        <v>-26.6</v>
      </c>
      <c r="BY38" s="54">
        <f>'Consolidado - Financeiro'!BY50-'Alea - Financeiro'!BY40</f>
        <v>35.9</v>
      </c>
      <c r="BZ38" s="54">
        <f>'Consolidado - Financeiro'!BZ50-'Alea - Financeiro'!BZ40</f>
        <v>9.8000000000000007</v>
      </c>
    </row>
    <row r="39" spans="1:78" x14ac:dyDescent="0.2">
      <c r="A39" s="43" t="s">
        <v>134</v>
      </c>
      <c r="B39" s="95">
        <f t="shared" ref="B39" si="13">B38/B37</f>
        <v>0.38308160616528808</v>
      </c>
      <c r="C39" s="95">
        <f t="shared" ref="C39:J39" si="14">C38/C37</f>
        <v>0.36187700335294193</v>
      </c>
      <c r="D39" s="101">
        <f t="shared" si="14"/>
        <v>0.3350261780104713</v>
      </c>
      <c r="E39" s="95">
        <f t="shared" si="14"/>
        <v>0.3456992180396436</v>
      </c>
      <c r="F39" s="95">
        <f t="shared" si="14"/>
        <v>0.32694085280680935</v>
      </c>
      <c r="G39" s="95">
        <f t="shared" si="14"/>
        <v>0.32757881701856051</v>
      </c>
      <c r="H39" s="95">
        <f t="shared" si="14"/>
        <v>0.33930125104883613</v>
      </c>
      <c r="I39" s="101">
        <f t="shared" si="14"/>
        <v>0.2875494154476988</v>
      </c>
      <c r="J39" s="95">
        <f t="shared" si="14"/>
        <v>0.28391571184306647</v>
      </c>
      <c r="K39" s="95">
        <f>K38/K37</f>
        <v>0.31009582829404142</v>
      </c>
      <c r="L39" s="95">
        <f>L38/L37</f>
        <v>0.29136482553408438</v>
      </c>
      <c r="M39" s="95">
        <f>M38/M37</f>
        <v>0.26044951903290303</v>
      </c>
      <c r="N39" s="101">
        <f t="shared" ref="N39:BY39" si="15">N38/N37</f>
        <v>0.22437059062818759</v>
      </c>
      <c r="O39" s="95">
        <f t="shared" si="15"/>
        <v>0.24341154452473401</v>
      </c>
      <c r="P39" s="95">
        <f t="shared" si="15"/>
        <v>0.22481583140043698</v>
      </c>
      <c r="Q39" s="95">
        <f t="shared" si="15"/>
        <v>0.20432668973269524</v>
      </c>
      <c r="R39" s="95">
        <f t="shared" si="15"/>
        <v>0.22425181265799729</v>
      </c>
      <c r="S39" s="101">
        <f t="shared" si="15"/>
        <v>0.12989921652641592</v>
      </c>
      <c r="T39" s="95">
        <f t="shared" si="15"/>
        <v>0.12937283870545868</v>
      </c>
      <c r="U39" s="95">
        <f t="shared" si="15"/>
        <v>6.7354950062619046E-2</v>
      </c>
      <c r="V39" s="95">
        <f t="shared" si="15"/>
        <v>0.13205363268090817</v>
      </c>
      <c r="W39" s="95">
        <f t="shared" si="15"/>
        <v>0.19040293951675027</v>
      </c>
      <c r="X39" s="101">
        <f t="shared" si="15"/>
        <v>0.18602351820999444</v>
      </c>
      <c r="Y39" s="95">
        <f t="shared" si="15"/>
        <v>-9.8066718220215773E-2</v>
      </c>
      <c r="Z39" s="95">
        <f t="shared" si="15"/>
        <v>0.21515794256740089</v>
      </c>
      <c r="AA39" s="95">
        <f t="shared" si="15"/>
        <v>0.2665302593968662</v>
      </c>
      <c r="AB39" s="95">
        <f t="shared" si="15"/>
        <v>0.29673245977774093</v>
      </c>
      <c r="AC39" s="101">
        <f t="shared" si="15"/>
        <v>0.31125131440588849</v>
      </c>
      <c r="AD39" s="95">
        <f t="shared" si="15"/>
        <v>0.30543811051173642</v>
      </c>
      <c r="AE39" s="95">
        <f t="shared" si="15"/>
        <v>0.32284186401833465</v>
      </c>
      <c r="AF39" s="95">
        <f t="shared" si="15"/>
        <v>0.30735601596654627</v>
      </c>
      <c r="AG39" s="95">
        <f t="shared" si="15"/>
        <v>0.3075998075998076</v>
      </c>
      <c r="AH39" s="101">
        <f t="shared" si="15"/>
        <v>0.3323419311830163</v>
      </c>
      <c r="AI39" s="95">
        <f t="shared" si="15"/>
        <v>0.31872583317989317</v>
      </c>
      <c r="AJ39" s="95">
        <f t="shared" si="15"/>
        <v>0.3303834808259587</v>
      </c>
      <c r="AK39" s="95">
        <f t="shared" si="15"/>
        <v>0.34021672459619712</v>
      </c>
      <c r="AL39" s="95">
        <f t="shared" si="15"/>
        <v>0.34326899584656728</v>
      </c>
      <c r="AM39" s="101">
        <f t="shared" si="15"/>
        <v>0.34842086480699458</v>
      </c>
      <c r="AN39" s="95">
        <f t="shared" si="15"/>
        <v>0.35921689397272327</v>
      </c>
      <c r="AO39" s="95">
        <f t="shared" si="15"/>
        <v>0.33586132177681471</v>
      </c>
      <c r="AP39" s="95">
        <f t="shared" si="15"/>
        <v>0.36031069907291408</v>
      </c>
      <c r="AQ39" s="95">
        <f t="shared" si="15"/>
        <v>0.33788582354547936</v>
      </c>
      <c r="AR39" s="101">
        <f t="shared" si="15"/>
        <v>0.34509168569114074</v>
      </c>
      <c r="AS39" s="95">
        <f t="shared" si="15"/>
        <v>0.35470324748040316</v>
      </c>
      <c r="AT39" s="95">
        <f t="shared" si="15"/>
        <v>0.36275594908688436</v>
      </c>
      <c r="AU39" s="95">
        <f t="shared" si="15"/>
        <v>0.32898919262555626</v>
      </c>
      <c r="AV39" s="95">
        <f t="shared" si="15"/>
        <v>0.33045888512473054</v>
      </c>
      <c r="AW39" s="101">
        <f t="shared" si="15"/>
        <v>0.30683005604635699</v>
      </c>
      <c r="AX39" s="95">
        <f t="shared" si="15"/>
        <v>0.33426280934123392</v>
      </c>
      <c r="AY39" s="95">
        <f t="shared" si="15"/>
        <v>0.33604436229205176</v>
      </c>
      <c r="AZ39" s="95">
        <f t="shared" si="15"/>
        <v>0.25853471423091678</v>
      </c>
      <c r="BA39" s="95">
        <f t="shared" si="15"/>
        <v>0.29283887468030695</v>
      </c>
      <c r="BB39" s="101">
        <f t="shared" si="15"/>
        <v>0.28836662749706227</v>
      </c>
      <c r="BC39" s="95">
        <f t="shared" si="15"/>
        <v>0.28384912959381042</v>
      </c>
      <c r="BD39" s="95">
        <f t="shared" si="15"/>
        <v>0.30415162454873651</v>
      </c>
      <c r="BE39" s="95">
        <f t="shared" si="15"/>
        <v>0.28095433977786921</v>
      </c>
      <c r="BF39" s="95">
        <f t="shared" si="15"/>
        <v>0.28483835005574137</v>
      </c>
      <c r="BG39" s="101">
        <f t="shared" si="15"/>
        <v>0.22083844939484301</v>
      </c>
      <c r="BH39" s="95">
        <f t="shared" si="15"/>
        <v>0.31269740998104861</v>
      </c>
      <c r="BI39" s="95">
        <f t="shared" si="15"/>
        <v>0.17145073700543056</v>
      </c>
      <c r="BJ39" s="95">
        <f t="shared" si="15"/>
        <v>0.25890333521763703</v>
      </c>
      <c r="BK39" s="95">
        <f t="shared" si="15"/>
        <v>8.0188679245283015E-2</v>
      </c>
      <c r="BL39" s="101">
        <f t="shared" si="15"/>
        <v>7.9755351681957187E-2</v>
      </c>
      <c r="BM39" s="95">
        <f t="shared" si="15"/>
        <v>0.22149837133550487</v>
      </c>
      <c r="BN39" s="95">
        <f t="shared" si="15"/>
        <v>3.8815117466802856E-2</v>
      </c>
      <c r="BO39" s="95">
        <f t="shared" si="15"/>
        <v>7.392120075046904E-2</v>
      </c>
      <c r="BP39" s="95">
        <f t="shared" si="15"/>
        <v>-6.8424803991446889E-2</v>
      </c>
      <c r="BQ39" s="101">
        <f t="shared" si="15"/>
        <v>0.12197175194088487</v>
      </c>
      <c r="BR39" s="95">
        <f t="shared" si="15"/>
        <v>4.6391752577319589E-2</v>
      </c>
      <c r="BS39" s="95">
        <f t="shared" si="15"/>
        <v>0.15659519168291097</v>
      </c>
      <c r="BT39" s="95">
        <f t="shared" si="15"/>
        <v>0.19787856620336505</v>
      </c>
      <c r="BU39" s="95">
        <f t="shared" si="15"/>
        <v>6.5010211027910145E-2</v>
      </c>
      <c r="BV39" s="101">
        <f t="shared" si="15"/>
        <v>-0.64170270885499647</v>
      </c>
      <c r="BW39" s="95">
        <f t="shared" si="15"/>
        <v>0.89740530867879498</v>
      </c>
      <c r="BX39" s="95">
        <f t="shared" si="15"/>
        <v>-0.11209439528023599</v>
      </c>
      <c r="BY39" s="95">
        <f t="shared" si="15"/>
        <v>0.11836465545664358</v>
      </c>
      <c r="BZ39" s="95">
        <f t="shared" ref="BZ39" si="16">BZ38/BZ37</f>
        <v>4.1880341880341884E-2</v>
      </c>
    </row>
    <row r="40" spans="1:78" x14ac:dyDescent="0.2">
      <c r="A40" s="33" t="s">
        <v>135</v>
      </c>
      <c r="B40" s="24">
        <f>'Consolidado - Financeiro'!B52-'Alea - Financeiro'!B42</f>
        <v>19.264203620000007</v>
      </c>
      <c r="C40" s="24">
        <f>'Consolidado - Financeiro'!C52-'Alea - Financeiro'!C42</f>
        <v>19.133331759999997</v>
      </c>
      <c r="D40" s="97">
        <f>'Consolidado - Financeiro'!D52-'Alea - Financeiro'!D42</f>
        <v>76.300000000000011</v>
      </c>
      <c r="E40" s="24">
        <f>'Consolidado - Financeiro'!E52-'Alea - Financeiro'!E42</f>
        <v>18.2</v>
      </c>
      <c r="F40" s="24">
        <f>'Consolidado - Financeiro'!F52-'Alea - Financeiro'!F42</f>
        <v>18.825909539999959</v>
      </c>
      <c r="G40" s="24">
        <f>'Consolidado - Financeiro'!G52-'Alea - Financeiro'!G42</f>
        <v>20.806024490000002</v>
      </c>
      <c r="H40" s="24">
        <f>'Consolidado - Financeiro'!H52-'Alea - Financeiro'!H42</f>
        <v>18.401759369999994</v>
      </c>
      <c r="I40" s="97">
        <f>'Consolidado - Financeiro'!I52-'Alea - Financeiro'!I42</f>
        <v>89.874019380000036</v>
      </c>
      <c r="J40" s="24">
        <f>'Consolidado - Financeiro'!J52-'Alea - Financeiro'!J42</f>
        <v>30.365818210000043</v>
      </c>
      <c r="K40" s="24">
        <f>'Consolidado - Financeiro'!K52-'Alea - Financeiro'!K42</f>
        <v>26.183520039999983</v>
      </c>
      <c r="L40" s="24">
        <f>'Consolidado - Financeiro'!L52-'Alea - Financeiro'!L42</f>
        <v>16.514634569999998</v>
      </c>
      <c r="M40" s="24">
        <f>'Consolidado - Financeiro'!M52-'Alea - Financeiro'!M42</f>
        <v>16.81004656000005</v>
      </c>
      <c r="N40" s="97">
        <f>'Consolidado - Financeiro'!N52-'Alea - Financeiro'!N42</f>
        <v>74.807999999999993</v>
      </c>
      <c r="O40" s="24">
        <f>'Consolidado - Financeiro'!O52-'Alea - Financeiro'!O42</f>
        <v>18.558983139999999</v>
      </c>
      <c r="P40" s="24">
        <f>'Consolidado - Financeiro'!P52-'Alea - Financeiro'!P42</f>
        <v>19.119256959999998</v>
      </c>
      <c r="Q40" s="24">
        <f>'Consolidado - Financeiro'!Q52-'Alea - Financeiro'!Q42</f>
        <v>21.188981350000002</v>
      </c>
      <c r="R40" s="24">
        <f>'Consolidado - Financeiro'!R52-'Alea - Financeiro'!R42</f>
        <v>15.43547167</v>
      </c>
      <c r="S40" s="97">
        <f>'Consolidado - Financeiro'!S52-'Alea - Financeiro'!S42</f>
        <v>62.3</v>
      </c>
      <c r="T40" s="24">
        <f>'Consolidado - Financeiro'!T52-'Alea - Financeiro'!T42</f>
        <v>15.375918690000001</v>
      </c>
      <c r="U40" s="24">
        <f>'Consolidado - Financeiro'!U52-'Alea - Financeiro'!U42</f>
        <v>8.2793173000000007</v>
      </c>
      <c r="V40" s="24">
        <f>'Consolidado - Financeiro'!V52-'Alea - Financeiro'!V42</f>
        <v>26.29441443</v>
      </c>
      <c r="W40" s="24">
        <f>'Consolidado - Financeiro'!W52-'Alea - Financeiro'!W42</f>
        <v>14.5</v>
      </c>
      <c r="X40" s="97">
        <f>'Consolidado - Financeiro'!X52-'Alea - Financeiro'!X42</f>
        <v>36.4</v>
      </c>
      <c r="Y40" s="24">
        <f>'Consolidado - Financeiro'!Y52-'Alea - Financeiro'!Y42</f>
        <v>7.7</v>
      </c>
      <c r="Z40" s="24">
        <f>'Consolidado - Financeiro'!Z52-'Alea - Financeiro'!Z42</f>
        <v>12.1</v>
      </c>
      <c r="AA40" s="24">
        <f>'Consolidado - Financeiro'!AA52-'Alea - Financeiro'!AA42</f>
        <v>8</v>
      </c>
      <c r="AB40" s="24">
        <f>'Consolidado - Financeiro'!AB52-'Alea - Financeiro'!AB42</f>
        <v>8.6</v>
      </c>
      <c r="AC40" s="97">
        <f>'Consolidado - Financeiro'!AC52-'Alea - Financeiro'!AC42</f>
        <v>24.2</v>
      </c>
      <c r="AD40" s="24">
        <f>'Consolidado - Financeiro'!AD52-'Alea - Financeiro'!AD42</f>
        <v>6.9</v>
      </c>
      <c r="AE40" s="24">
        <f>'Consolidado - Financeiro'!AE52-'Alea - Financeiro'!AE42</f>
        <v>5</v>
      </c>
      <c r="AF40" s="24">
        <f>'Consolidado - Financeiro'!AF52-'Alea - Financeiro'!AF42</f>
        <v>8</v>
      </c>
      <c r="AG40" s="24">
        <f>'Consolidado - Financeiro'!AG52-'Alea - Financeiro'!AG42</f>
        <v>4.3</v>
      </c>
      <c r="AH40" s="97">
        <f>'Consolidado - Financeiro'!AH52-'Alea - Financeiro'!AH42</f>
        <v>33.6</v>
      </c>
      <c r="AI40" s="24">
        <f>'Consolidado - Financeiro'!AI52-'Alea - Financeiro'!AI42</f>
        <v>8.6</v>
      </c>
      <c r="AJ40" s="24">
        <f>'Consolidado - Financeiro'!AJ52-'Alea - Financeiro'!AJ42</f>
        <v>9.1999999999999993</v>
      </c>
      <c r="AK40" s="24">
        <f>'Consolidado - Financeiro'!AK52-'Alea - Financeiro'!AK42</f>
        <v>9.9</v>
      </c>
      <c r="AL40" s="24">
        <f>'Consolidado - Financeiro'!AL52-'Alea - Financeiro'!AL42</f>
        <v>5.8</v>
      </c>
      <c r="AM40" s="97">
        <f>'Consolidado - Financeiro'!AM52-'Alea - Financeiro'!AM42</f>
        <v>24.7</v>
      </c>
      <c r="AN40" s="24">
        <f>'Consolidado - Financeiro'!AN52-'Alea - Financeiro'!AN42</f>
        <v>6.9</v>
      </c>
      <c r="AO40" s="24">
        <f>'Consolidado - Financeiro'!AO52-'Alea - Financeiro'!AO42</f>
        <v>6.3</v>
      </c>
      <c r="AP40" s="24">
        <f>'Consolidado - Financeiro'!AP52-'Alea - Financeiro'!AP42</f>
        <v>6.2</v>
      </c>
      <c r="AQ40" s="24">
        <f>'Consolidado - Financeiro'!AQ52-'Alea - Financeiro'!AQ42</f>
        <v>5.3</v>
      </c>
      <c r="AR40" s="97">
        <f>'Consolidado - Financeiro'!AR52-'Alea - Financeiro'!AR42</f>
        <v>30.1</v>
      </c>
      <c r="AS40" s="24">
        <f>'Consolidado - Financeiro'!AS52-'Alea - Financeiro'!AS42</f>
        <v>7.3</v>
      </c>
      <c r="AT40" s="24">
        <f>'Consolidado - Financeiro'!AT52-'Alea - Financeiro'!AT42</f>
        <v>12.6</v>
      </c>
      <c r="AU40" s="24">
        <f>'Consolidado - Financeiro'!AU52-'Alea - Financeiro'!AU42</f>
        <v>5.3</v>
      </c>
      <c r="AV40" s="24">
        <f>'Consolidado - Financeiro'!AV52-'Alea - Financeiro'!AV42</f>
        <v>4.9000000000000004</v>
      </c>
      <c r="AW40" s="97">
        <f>'Consolidado - Financeiro'!AW52-'Alea - Financeiro'!AW42</f>
        <v>28.1</v>
      </c>
      <c r="AX40" s="24">
        <f>'Consolidado - Financeiro'!AX52-'Alea - Financeiro'!AX42</f>
        <v>13.2</v>
      </c>
      <c r="AY40" s="24">
        <f>'Consolidado - Financeiro'!AY52-'Alea - Financeiro'!AY42</f>
        <v>3.8</v>
      </c>
      <c r="AZ40" s="24">
        <f>'Consolidado - Financeiro'!AZ52-'Alea - Financeiro'!AZ42</f>
        <v>5.5</v>
      </c>
      <c r="BA40" s="24">
        <f>'Consolidado - Financeiro'!BA52-'Alea - Financeiro'!BA42</f>
        <v>5.5</v>
      </c>
      <c r="BB40" s="97">
        <f>'Consolidado - Financeiro'!BB52-'Alea - Financeiro'!BB42</f>
        <v>14.8</v>
      </c>
      <c r="BC40" s="24">
        <f>'Consolidado - Financeiro'!BC52-'Alea - Financeiro'!BC42</f>
        <v>3.3</v>
      </c>
      <c r="BD40" s="24">
        <f>'Consolidado - Financeiro'!BD52-'Alea - Financeiro'!BD42</f>
        <v>3.8</v>
      </c>
      <c r="BE40" s="24">
        <f>'Consolidado - Financeiro'!BE52-'Alea - Financeiro'!BE42</f>
        <v>5</v>
      </c>
      <c r="BF40" s="24">
        <f>'Consolidado - Financeiro'!BF52-'Alea - Financeiro'!BF42</f>
        <v>2.7</v>
      </c>
      <c r="BG40" s="97">
        <f>'Consolidado - Financeiro'!BG52-'Alea - Financeiro'!BG42</f>
        <v>27.2</v>
      </c>
      <c r="BH40" s="24">
        <f>'Consolidado - Financeiro'!BH52-'Alea - Financeiro'!BH42</f>
        <v>-4.3</v>
      </c>
      <c r="BI40" s="24">
        <f>'Consolidado - Financeiro'!BI52-'Alea - Financeiro'!BI42</f>
        <v>16.3</v>
      </c>
      <c r="BJ40" s="24">
        <f>'Consolidado - Financeiro'!BJ52-'Alea - Financeiro'!BJ42</f>
        <v>8</v>
      </c>
      <c r="BK40" s="24">
        <f>'Consolidado - Financeiro'!BK52-'Alea - Financeiro'!BK42</f>
        <v>7.1</v>
      </c>
      <c r="BL40" s="97">
        <f>'Consolidado - Financeiro'!BL52-'Alea - Financeiro'!BL42</f>
        <v>57.4</v>
      </c>
      <c r="BM40" s="24">
        <f>'Consolidado - Financeiro'!BM52-'Alea - Financeiro'!BM42</f>
        <v>13.6</v>
      </c>
      <c r="BN40" s="24">
        <f>'Consolidado - Financeiro'!BN52-'Alea - Financeiro'!BN42</f>
        <v>16.600000000000001</v>
      </c>
      <c r="BO40" s="24">
        <f>'Consolidado - Financeiro'!BO52-'Alea - Financeiro'!BO42</f>
        <v>15.7</v>
      </c>
      <c r="BP40" s="24">
        <f>'Consolidado - Financeiro'!BP52-'Alea - Financeiro'!BP42</f>
        <v>11.5</v>
      </c>
      <c r="BQ40" s="97">
        <f>'Consolidado - Financeiro'!BQ52-'Alea - Financeiro'!BQ42</f>
        <v>54</v>
      </c>
      <c r="BR40" s="24">
        <f>'Consolidado - Financeiro'!BR52-'Alea - Financeiro'!BR42</f>
        <v>7.1</v>
      </c>
      <c r="BS40" s="24">
        <f>'Consolidado - Financeiro'!BS52-'Alea - Financeiro'!BS42</f>
        <v>25.3</v>
      </c>
      <c r="BT40" s="24">
        <f>'Consolidado - Financeiro'!BT52-'Alea - Financeiro'!BT42</f>
        <v>15.4</v>
      </c>
      <c r="BU40" s="24">
        <f>'Consolidado - Financeiro'!BU52-'Alea - Financeiro'!BU42</f>
        <v>6.2</v>
      </c>
      <c r="BV40" s="97">
        <f>'Consolidado - Financeiro'!BV52-'Alea - Financeiro'!BV42</f>
        <v>17.8</v>
      </c>
      <c r="BW40" s="24">
        <f>'Consolidado - Financeiro'!BW52-'Alea - Financeiro'!BW42</f>
        <v>3.3</v>
      </c>
      <c r="BX40" s="24">
        <f>'Consolidado - Financeiro'!BX52-'Alea - Financeiro'!BX42</f>
        <v>5.2</v>
      </c>
      <c r="BY40" s="24">
        <f>'Consolidado - Financeiro'!BY52-'Alea - Financeiro'!BY42</f>
        <v>6.1</v>
      </c>
      <c r="BZ40" s="24">
        <f>'Consolidado - Financeiro'!BZ52-'Alea - Financeiro'!BZ42</f>
        <v>3.2</v>
      </c>
    </row>
    <row r="41" spans="1:78" x14ac:dyDescent="0.2">
      <c r="A41" s="19" t="s">
        <v>109</v>
      </c>
      <c r="B41" s="54">
        <f>'Consolidado - Financeiro'!B53-'Alea - Financeiro'!B43</f>
        <v>480.8555569799999</v>
      </c>
      <c r="C41" s="54">
        <f>'Consolidado - Financeiro'!C53-'Alea - Financeiro'!C43</f>
        <v>421.51280886000001</v>
      </c>
      <c r="D41" s="108">
        <f>'Consolidado - Financeiro'!D53-'Alea - Financeiro'!D43</f>
        <v>1356.2</v>
      </c>
      <c r="E41" s="54">
        <f>'Consolidado - Financeiro'!E53-'Alea - Financeiro'!E43</f>
        <v>398.5</v>
      </c>
      <c r="F41" s="54">
        <f>'Consolidado - Financeiro'!F53-'Alea - Financeiro'!F43</f>
        <v>358.79766133000015</v>
      </c>
      <c r="G41" s="54">
        <f>'Consolidado - Financeiro'!G53-'Alea - Financeiro'!G43</f>
        <v>313.09998544000007</v>
      </c>
      <c r="H41" s="54">
        <f>'Consolidado - Financeiro'!H53-'Alea - Financeiro'!H43</f>
        <v>285.76613672999997</v>
      </c>
      <c r="I41" s="108">
        <f>'Consolidado - Financeiro'!I53-'Alea - Financeiro'!I43</f>
        <v>959.17087810999999</v>
      </c>
      <c r="J41" s="54">
        <f>'Consolidado - Financeiro'!J53-'Alea - Financeiro'!J43</f>
        <v>255.06898672999992</v>
      </c>
      <c r="K41" s="54">
        <f>'Consolidado - Financeiro'!K53-'Alea - Financeiro'!K43</f>
        <v>285.82698585000009</v>
      </c>
      <c r="L41" s="54">
        <f>'Consolidado - Financeiro'!L53-'Alea - Financeiro'!L43</f>
        <v>221.83203632000004</v>
      </c>
      <c r="M41" s="54">
        <f>'Consolidado - Financeiro'!M53-'Alea - Financeiro'!M43</f>
        <v>196.44286921000005</v>
      </c>
      <c r="N41" s="108">
        <f>'Consolidado - Financeiro'!N53-'Alea - Financeiro'!N43</f>
        <v>701.93300000000011</v>
      </c>
      <c r="O41" s="54">
        <f>'Consolidado - Financeiro'!O53-'Alea - Financeiro'!O43</f>
        <v>191.27826787000001</v>
      </c>
      <c r="P41" s="54">
        <f>'Consolidado - Financeiro'!P53-'Alea - Financeiro'!P43</f>
        <v>188.36485252000008</v>
      </c>
      <c r="Q41" s="54">
        <f>'Consolidado - Financeiro'!Q53-'Alea - Financeiro'!Q43</f>
        <v>161.87436865999987</v>
      </c>
      <c r="R41" s="54">
        <f>'Consolidado - Financeiro'!R53-'Alea - Financeiro'!R43</f>
        <v>160.10349425000001</v>
      </c>
      <c r="S41" s="108">
        <f>'Consolidado - Financeiro'!S53-'Alea - Financeiro'!S43</f>
        <v>371.74930652999996</v>
      </c>
      <c r="T41" s="54">
        <f>'Consolidado - Financeiro'!T53-'Alea - Financeiro'!T43</f>
        <v>94.617818</v>
      </c>
      <c r="U41" s="54">
        <f>'Consolidado - Financeiro'!U53-'Alea - Financeiro'!U43</f>
        <v>46.2</v>
      </c>
      <c r="V41" s="54">
        <f>'Consolidado - Financeiro'!V53-'Alea - Financeiro'!V43</f>
        <v>107.99175777999996</v>
      </c>
      <c r="W41" s="54">
        <f>'Consolidado - Financeiro'!W53-'Alea - Financeiro'!W43</f>
        <v>123.33414517999999</v>
      </c>
      <c r="X41" s="108">
        <f>'Consolidado - Financeiro'!X53-'Alea - Financeiro'!X43</f>
        <v>505.35480551999996</v>
      </c>
      <c r="Y41" s="54">
        <f>'Consolidado - Financeiro'!Y53-'Alea - Financeiro'!Y43</f>
        <v>-41.933775601000008</v>
      </c>
      <c r="Z41" s="54">
        <f>'Consolidado - Financeiro'!Z53-'Alea - Financeiro'!Z43</f>
        <v>165.51874139199998</v>
      </c>
      <c r="AA41" s="54">
        <f>'Consolidado - Financeiro'!AA53-'Alea - Financeiro'!AA43</f>
        <v>194.26983972899998</v>
      </c>
      <c r="AB41" s="54">
        <f>'Consolidado - Financeiro'!AB53-'Alea - Financeiro'!AB43</f>
        <v>187.5</v>
      </c>
      <c r="AC41" s="108">
        <f>'Consolidado - Financeiro'!AC53-'Alea - Financeiro'!AC43</f>
        <v>734.6</v>
      </c>
      <c r="AD41" s="54">
        <f>'Consolidado - Financeiro'!AD53-'Alea - Financeiro'!AD43</f>
        <v>216.4</v>
      </c>
      <c r="AE41" s="54">
        <f>'Consolidado - Financeiro'!AE53-'Alea - Financeiro'!AE43</f>
        <v>216.3</v>
      </c>
      <c r="AF41" s="54">
        <f>'Consolidado - Financeiro'!AF53-'Alea - Financeiro'!AF43</f>
        <v>169.8</v>
      </c>
      <c r="AG41" s="54">
        <f>'Consolidado - Financeiro'!AG53-'Alea - Financeiro'!AG43</f>
        <v>132.1</v>
      </c>
      <c r="AH41" s="108">
        <f>'Consolidado - Financeiro'!AH53-'Alea - Financeiro'!AH43</f>
        <v>681.7</v>
      </c>
      <c r="AI41" s="54">
        <f>'Consolidado - Financeiro'!AI53-'Alea - Financeiro'!AI43</f>
        <v>181.7</v>
      </c>
      <c r="AJ41" s="54">
        <f>'Consolidado - Financeiro'!AJ53-'Alea - Financeiro'!AJ43</f>
        <v>177.3</v>
      </c>
      <c r="AK41" s="54">
        <f>'Consolidado - Financeiro'!AK53-'Alea - Financeiro'!AK43</f>
        <v>176.4</v>
      </c>
      <c r="AL41" s="54">
        <f>'Consolidado - Financeiro'!AL53-'Alea - Financeiro'!AL43</f>
        <v>146.4</v>
      </c>
      <c r="AM41" s="108">
        <f>'Consolidado - Financeiro'!AM53-'Alea - Financeiro'!AM43</f>
        <v>610.5</v>
      </c>
      <c r="AN41" s="54">
        <f>'Consolidado - Financeiro'!AN53-'Alea - Financeiro'!AN43</f>
        <v>170.2</v>
      </c>
      <c r="AO41" s="54">
        <f>'Consolidado - Financeiro'!AO53-'Alea - Financeiro'!AO43</f>
        <v>161.30000000000001</v>
      </c>
      <c r="AP41" s="54">
        <f>'Consolidado - Financeiro'!AP53-'Alea - Financeiro'!AP43</f>
        <v>150</v>
      </c>
      <c r="AQ41" s="54">
        <f>'Consolidado - Financeiro'!AQ53-'Alea - Financeiro'!AQ43</f>
        <v>128.9</v>
      </c>
      <c r="AR41" s="108">
        <f>'Consolidado - Financeiro'!AR53-'Alea - Financeiro'!AR43</f>
        <v>498.8</v>
      </c>
      <c r="AS41" s="54">
        <f>'Consolidado - Financeiro'!AS53-'Alea - Financeiro'!AS43</f>
        <v>134</v>
      </c>
      <c r="AT41" s="54">
        <f>'Consolidado - Financeiro'!AT53-'Alea - Financeiro'!AT43</f>
        <v>143.69999999999999</v>
      </c>
      <c r="AU41" s="54">
        <f>'Consolidado - Financeiro'!AU53-'Alea - Financeiro'!AU43</f>
        <v>108.8</v>
      </c>
      <c r="AV41" s="54">
        <f>'Consolidado - Financeiro'!AV53-'Alea - Financeiro'!AV43</f>
        <v>112.3</v>
      </c>
      <c r="AW41" s="108">
        <f>'Consolidado - Financeiro'!AW53-'Alea - Financeiro'!AW43</f>
        <v>351.1</v>
      </c>
      <c r="AX41" s="54">
        <f>'Consolidado - Financeiro'!AX53-'Alea - Financeiro'!AX43</f>
        <v>109.1</v>
      </c>
      <c r="AY41" s="54">
        <f>'Consolidado - Financeiro'!AY53-'Alea - Financeiro'!AY43</f>
        <v>94.8</v>
      </c>
      <c r="AZ41" s="54">
        <f>'Consolidado - Financeiro'!AZ53-'Alea - Financeiro'!AZ43</f>
        <v>73</v>
      </c>
      <c r="BA41" s="54">
        <f>'Consolidado - Financeiro'!BA53-'Alea - Financeiro'!BA43</f>
        <v>74.3</v>
      </c>
      <c r="BB41" s="108">
        <f>'Consolidado - Financeiro'!BB53-'Alea - Financeiro'!BB43</f>
        <v>260.2</v>
      </c>
      <c r="BC41" s="54">
        <f>'Consolidado - Financeiro'!BC53-'Alea - Financeiro'!BC43</f>
        <v>61.9</v>
      </c>
      <c r="BD41" s="54">
        <f>'Consolidado - Financeiro'!BD53-'Alea - Financeiro'!BD43</f>
        <v>71.2</v>
      </c>
      <c r="BE41" s="54">
        <f>'Consolidado - Financeiro'!BE53-'Alea - Financeiro'!BE43</f>
        <v>73.3</v>
      </c>
      <c r="BF41" s="54">
        <f>'Consolidado - Financeiro'!BF53-'Alea - Financeiro'!BF43</f>
        <v>53.8</v>
      </c>
      <c r="BG41" s="108">
        <f>'Consolidado - Financeiro'!BG53-'Alea - Financeiro'!BG43</f>
        <v>153.1</v>
      </c>
      <c r="BH41" s="54">
        <f>'Consolidado - Financeiro'!BH53-'Alea - Financeiro'!BH43</f>
        <v>45.3</v>
      </c>
      <c r="BI41" s="54">
        <f>'Consolidado - Financeiro'!BI53-'Alea - Financeiro'!BI43</f>
        <v>38.5</v>
      </c>
      <c r="BJ41" s="54">
        <f>'Consolidado - Financeiro'!BJ53-'Alea - Financeiro'!BJ43</f>
        <v>53.8</v>
      </c>
      <c r="BK41" s="54">
        <f>'Consolidado - Financeiro'!BK53-'Alea - Financeiro'!BK43</f>
        <v>15.6</v>
      </c>
      <c r="BL41" s="108">
        <f>'Consolidado - Financeiro'!BL53-'Alea - Financeiro'!BL43</f>
        <v>122.7</v>
      </c>
      <c r="BM41" s="54">
        <f>'Consolidado - Financeiro'!BM53-'Alea - Financeiro'!BM43</f>
        <v>61.2</v>
      </c>
      <c r="BN41" s="54">
        <f>'Consolidado - Financeiro'!BN53-'Alea - Financeiro'!BN43</f>
        <v>24.2</v>
      </c>
      <c r="BO41" s="54">
        <f>'Consolidado - Financeiro'!BO53-'Alea - Financeiro'!BO43</f>
        <v>35.4</v>
      </c>
      <c r="BP41" s="54">
        <f>'Consolidado - Financeiro'!BP53-'Alea - Financeiro'!BP43</f>
        <v>1.9</v>
      </c>
      <c r="BQ41" s="108">
        <f>'Consolidado - Financeiro'!BQ53-'Alea - Financeiro'!BQ43</f>
        <v>184.5</v>
      </c>
      <c r="BR41" s="54">
        <f>'Consolidado - Financeiro'!BR53-'Alea - Financeiro'!BR43</f>
        <v>16.100000000000001</v>
      </c>
      <c r="BS41" s="54">
        <f>'Consolidado - Financeiro'!BS53-'Alea - Financeiro'!BS43</f>
        <v>73.5</v>
      </c>
      <c r="BT41" s="54">
        <f>'Consolidado - Financeiro'!BT53-'Alea - Financeiro'!BT43</f>
        <v>69.599999999999994</v>
      </c>
      <c r="BU41" s="54">
        <f>'Consolidado - Financeiro'!BU53-'Alea - Financeiro'!BU43</f>
        <v>25.3</v>
      </c>
      <c r="BV41" s="108">
        <f>'Consolidado - Financeiro'!BV53-'Alea - Financeiro'!BV43</f>
        <v>-264.10000000000002</v>
      </c>
      <c r="BW41" s="54">
        <f>'Consolidado - Financeiro'!BW53-'Alea - Financeiro'!BW43</f>
        <v>-297.60000000000002</v>
      </c>
      <c r="BX41" s="54">
        <f>'Consolidado - Financeiro'!BX53-'Alea - Financeiro'!BX43</f>
        <v>-21.4</v>
      </c>
      <c r="BY41" s="54">
        <f>'Consolidado - Financeiro'!BY53-'Alea - Financeiro'!BY43</f>
        <v>42</v>
      </c>
      <c r="BZ41" s="54">
        <f>'Consolidado - Financeiro'!BZ53-'Alea - Financeiro'!BZ43</f>
        <v>12.9</v>
      </c>
    </row>
    <row r="42" spans="1:78" x14ac:dyDescent="0.2">
      <c r="A42" s="43" t="s">
        <v>136</v>
      </c>
      <c r="B42" s="95">
        <f t="shared" ref="B42" si="17">B41/B37</f>
        <v>0.39906925846970459</v>
      </c>
      <c r="C42" s="95">
        <f t="shared" ref="C42:J42" si="18">C41/C37</f>
        <v>0.37908442360053501</v>
      </c>
      <c r="D42" s="101">
        <f t="shared" si="18"/>
        <v>0.35502617801047126</v>
      </c>
      <c r="E42" s="95">
        <f t="shared" si="18"/>
        <v>0.36233860701945808</v>
      </c>
      <c r="F42" s="95">
        <f t="shared" si="18"/>
        <v>0.34504517732043344</v>
      </c>
      <c r="G42" s="95">
        <f t="shared" si="18"/>
        <v>0.35089648279291191</v>
      </c>
      <c r="H42" s="95">
        <f t="shared" si="18"/>
        <v>0.36265417501496938</v>
      </c>
      <c r="I42" s="101">
        <f t="shared" si="18"/>
        <v>0.31727829514756323</v>
      </c>
      <c r="J42" s="95">
        <f t="shared" si="18"/>
        <v>0.32228336348577996</v>
      </c>
      <c r="K42" s="95">
        <f>K41/K37</f>
        <v>0.3413671730557038</v>
      </c>
      <c r="L42" s="95">
        <f>L41/L37</f>
        <v>0.31480065503141147</v>
      </c>
      <c r="M42" s="95">
        <f>M41/M37</f>
        <v>0.28482239519709507</v>
      </c>
      <c r="N42" s="101">
        <f t="shared" ref="N42:BY42" si="19">N41/N37</f>
        <v>0.25113513540588495</v>
      </c>
      <c r="O42" s="95">
        <f t="shared" si="19"/>
        <v>0.26951109832433129</v>
      </c>
      <c r="P42" s="95">
        <f t="shared" si="19"/>
        <v>0.25021272066658734</v>
      </c>
      <c r="Q42" s="95">
        <f t="shared" si="19"/>
        <v>0.23510084830620318</v>
      </c>
      <c r="R42" s="95">
        <f t="shared" si="19"/>
        <v>0.24863711004822403</v>
      </c>
      <c r="S42" s="101">
        <f t="shared" si="19"/>
        <v>0.15605122597941223</v>
      </c>
      <c r="T42" s="95">
        <f t="shared" si="19"/>
        <v>0.15202815986365209</v>
      </c>
      <c r="U42" s="95">
        <f t="shared" si="19"/>
        <v>8.1036424294088555E-2</v>
      </c>
      <c r="V42" s="95">
        <f t="shared" si="19"/>
        <v>0.17455529555412072</v>
      </c>
      <c r="W42" s="95">
        <f t="shared" si="19"/>
        <v>0.2159688085668329</v>
      </c>
      <c r="X42" s="101">
        <f t="shared" si="19"/>
        <v>0.20046255579557903</v>
      </c>
      <c r="Y42" s="95">
        <f t="shared" si="19"/>
        <v>-8.2853010998626783E-2</v>
      </c>
      <c r="Z42" s="95">
        <f t="shared" si="19"/>
        <v>0.23212725858084399</v>
      </c>
      <c r="AA42" s="95">
        <f t="shared" si="19"/>
        <v>0.27797731963097111</v>
      </c>
      <c r="AB42" s="95">
        <f t="shared" si="19"/>
        <v>0.31099684856526788</v>
      </c>
      <c r="AC42" s="101">
        <f t="shared" si="19"/>
        <v>0.32185418857343145</v>
      </c>
      <c r="AD42" s="95">
        <f t="shared" si="19"/>
        <v>0.31549788598921125</v>
      </c>
      <c r="AE42" s="95">
        <f t="shared" si="19"/>
        <v>0.33048128342245991</v>
      </c>
      <c r="AF42" s="95">
        <f t="shared" si="19"/>
        <v>0.32275232845466645</v>
      </c>
      <c r="AG42" s="95">
        <f t="shared" si="19"/>
        <v>0.31770081770081771</v>
      </c>
      <c r="AH42" s="101">
        <f t="shared" si="19"/>
        <v>0.34957181682990618</v>
      </c>
      <c r="AI42" s="95">
        <f t="shared" si="19"/>
        <v>0.33456085435463079</v>
      </c>
      <c r="AJ42" s="95">
        <f t="shared" si="19"/>
        <v>0.34867256637168142</v>
      </c>
      <c r="AK42" s="95">
        <f t="shared" si="19"/>
        <v>0.36066244121856472</v>
      </c>
      <c r="AL42" s="95">
        <f t="shared" si="19"/>
        <v>0.35768385047642315</v>
      </c>
      <c r="AM42" s="101">
        <f t="shared" si="19"/>
        <v>0.36311187771367393</v>
      </c>
      <c r="AN42" s="95">
        <f t="shared" si="19"/>
        <v>0.37439507259128901</v>
      </c>
      <c r="AO42" s="95">
        <f t="shared" si="19"/>
        <v>0.34951245937161435</v>
      </c>
      <c r="AP42" s="95">
        <f t="shared" si="19"/>
        <v>0.37584565271861686</v>
      </c>
      <c r="AQ42" s="95">
        <f t="shared" si="19"/>
        <v>0.35208959300737502</v>
      </c>
      <c r="AR42" s="101">
        <f t="shared" si="19"/>
        <v>0.36733190956624195</v>
      </c>
      <c r="AS42" s="95">
        <f t="shared" si="19"/>
        <v>0.37513997760358342</v>
      </c>
      <c r="AT42" s="95">
        <f t="shared" si="19"/>
        <v>0.39762036524626454</v>
      </c>
      <c r="AU42" s="95">
        <f t="shared" si="19"/>
        <v>0.34583598219961853</v>
      </c>
      <c r="AV42" s="95">
        <f t="shared" si="19"/>
        <v>0.34585771481367417</v>
      </c>
      <c r="AW42" s="101">
        <f t="shared" si="19"/>
        <v>0.33352332098413606</v>
      </c>
      <c r="AX42" s="95">
        <f t="shared" si="19"/>
        <v>0.38027187173231092</v>
      </c>
      <c r="AY42" s="95">
        <f t="shared" si="19"/>
        <v>0.35046210720887244</v>
      </c>
      <c r="AZ42" s="95">
        <f t="shared" si="19"/>
        <v>0.28001534330648253</v>
      </c>
      <c r="BA42" s="95">
        <f t="shared" si="19"/>
        <v>0.31670929241261719</v>
      </c>
      <c r="BB42" s="101">
        <f t="shared" si="19"/>
        <v>0.30575793184488836</v>
      </c>
      <c r="BC42" s="95">
        <f t="shared" si="19"/>
        <v>0.29932301740812378</v>
      </c>
      <c r="BD42" s="95">
        <f t="shared" si="19"/>
        <v>0.32129963898916969</v>
      </c>
      <c r="BE42" s="95">
        <f t="shared" si="19"/>
        <v>0.30152200740436036</v>
      </c>
      <c r="BF42" s="95">
        <f t="shared" si="19"/>
        <v>0.29988851727982158</v>
      </c>
      <c r="BG42" s="101">
        <f t="shared" si="19"/>
        <v>0.26854937730222767</v>
      </c>
      <c r="BH42" s="95">
        <f t="shared" si="19"/>
        <v>0.28616550852811112</v>
      </c>
      <c r="BI42" s="95">
        <f t="shared" si="19"/>
        <v>0.29868114817688129</v>
      </c>
      <c r="BJ42" s="95">
        <f t="shared" si="19"/>
        <v>0.30412662521198414</v>
      </c>
      <c r="BK42" s="95">
        <f t="shared" si="19"/>
        <v>0.14716981132075471</v>
      </c>
      <c r="BL42" s="101">
        <f t="shared" si="19"/>
        <v>0.15009174311926607</v>
      </c>
      <c r="BM42" s="95">
        <f t="shared" si="19"/>
        <v>0.28478362028850629</v>
      </c>
      <c r="BN42" s="95">
        <f t="shared" si="19"/>
        <v>0.12359550561797751</v>
      </c>
      <c r="BO42" s="95">
        <f t="shared" si="19"/>
        <v>0.13283302063789867</v>
      </c>
      <c r="BP42" s="95">
        <f t="shared" si="19"/>
        <v>1.3542409123307198E-2</v>
      </c>
      <c r="BQ42" s="101">
        <f t="shared" si="19"/>
        <v>0.17257506313721824</v>
      </c>
      <c r="BR42" s="95">
        <f t="shared" si="19"/>
        <v>8.2989690721649495E-2</v>
      </c>
      <c r="BS42" s="95">
        <f t="shared" si="19"/>
        <v>0.2387914230019493</v>
      </c>
      <c r="BT42" s="95">
        <f t="shared" si="19"/>
        <v>0.25457205559619606</v>
      </c>
      <c r="BU42" s="95">
        <f t="shared" si="19"/>
        <v>8.611300204220558E-2</v>
      </c>
      <c r="BV42" s="101">
        <f t="shared" si="19"/>
        <v>-0.60118370134304577</v>
      </c>
      <c r="BW42" s="95">
        <f t="shared" si="19"/>
        <v>0.88756337608112146</v>
      </c>
      <c r="BX42" s="95">
        <f t="shared" si="19"/>
        <v>-9.0181205225453004E-2</v>
      </c>
      <c r="BY42" s="95">
        <f t="shared" si="19"/>
        <v>0.13847675568743817</v>
      </c>
      <c r="BZ42" s="95">
        <f t="shared" ref="BZ42" si="20">BZ41/BZ37</f>
        <v>5.5128205128205127E-2</v>
      </c>
    </row>
    <row r="43" spans="1:78" x14ac:dyDescent="0.2">
      <c r="A43" s="19" t="s">
        <v>259</v>
      </c>
      <c r="B43" s="54">
        <v>474.9828920999999</v>
      </c>
      <c r="C43" s="54">
        <v>415.17761858</v>
      </c>
      <c r="D43" s="108">
        <v>1331.942</v>
      </c>
      <c r="E43" s="54">
        <v>383.1</v>
      </c>
      <c r="F43" s="54">
        <v>355.68759523000017</v>
      </c>
      <c r="G43" s="54">
        <v>309.84013375000006</v>
      </c>
      <c r="H43" s="54">
        <v>283.33033580999995</v>
      </c>
      <c r="I43" s="108">
        <v>955.29103050000003</v>
      </c>
      <c r="J43" s="54">
        <v>251.18913911999999</v>
      </c>
      <c r="K43" s="54">
        <f>K41</f>
        <v>285.82698585000009</v>
      </c>
      <c r="L43" s="54">
        <f t="shared" ref="L43:BW43" si="21">L41</f>
        <v>221.83203632000004</v>
      </c>
      <c r="M43" s="54">
        <f t="shared" si="21"/>
        <v>196.44286921000005</v>
      </c>
      <c r="N43" s="108">
        <f t="shared" si="21"/>
        <v>701.93300000000011</v>
      </c>
      <c r="O43" s="54">
        <f t="shared" si="21"/>
        <v>191.27826787000001</v>
      </c>
      <c r="P43" s="54">
        <f t="shared" si="21"/>
        <v>188.36485252000008</v>
      </c>
      <c r="Q43" s="54">
        <f t="shared" si="21"/>
        <v>161.87436865999987</v>
      </c>
      <c r="R43" s="54">
        <f t="shared" si="21"/>
        <v>160.10349425000001</v>
      </c>
      <c r="S43" s="108">
        <f t="shared" si="21"/>
        <v>371.74930652999996</v>
      </c>
      <c r="T43" s="54">
        <f t="shared" si="21"/>
        <v>94.617818</v>
      </c>
      <c r="U43" s="54">
        <f t="shared" si="21"/>
        <v>46.2</v>
      </c>
      <c r="V43" s="54">
        <f t="shared" si="21"/>
        <v>107.99175777999996</v>
      </c>
      <c r="W43" s="54">
        <f t="shared" si="21"/>
        <v>123.33414517999999</v>
      </c>
      <c r="X43" s="108">
        <f t="shared" si="21"/>
        <v>505.35480551999996</v>
      </c>
      <c r="Y43" s="54">
        <f t="shared" si="21"/>
        <v>-41.933775601000008</v>
      </c>
      <c r="Z43" s="54">
        <f t="shared" si="21"/>
        <v>165.51874139199998</v>
      </c>
      <c r="AA43" s="54">
        <f t="shared" si="21"/>
        <v>194.26983972899998</v>
      </c>
      <c r="AB43" s="54">
        <f t="shared" si="21"/>
        <v>187.5</v>
      </c>
      <c r="AC43" s="108">
        <f t="shared" si="21"/>
        <v>734.6</v>
      </c>
      <c r="AD43" s="54">
        <f t="shared" si="21"/>
        <v>216.4</v>
      </c>
      <c r="AE43" s="54">
        <f t="shared" si="21"/>
        <v>216.3</v>
      </c>
      <c r="AF43" s="54">
        <f t="shared" si="21"/>
        <v>169.8</v>
      </c>
      <c r="AG43" s="54">
        <f t="shared" si="21"/>
        <v>132.1</v>
      </c>
      <c r="AH43" s="108">
        <f t="shared" si="21"/>
        <v>681.7</v>
      </c>
      <c r="AI43" s="54">
        <f t="shared" si="21"/>
        <v>181.7</v>
      </c>
      <c r="AJ43" s="54">
        <f t="shared" si="21"/>
        <v>177.3</v>
      </c>
      <c r="AK43" s="54">
        <f t="shared" si="21"/>
        <v>176.4</v>
      </c>
      <c r="AL43" s="54">
        <f t="shared" si="21"/>
        <v>146.4</v>
      </c>
      <c r="AM43" s="108">
        <f t="shared" si="21"/>
        <v>610.5</v>
      </c>
      <c r="AN43" s="54">
        <f t="shared" si="21"/>
        <v>170.2</v>
      </c>
      <c r="AO43" s="54">
        <f t="shared" si="21"/>
        <v>161.30000000000001</v>
      </c>
      <c r="AP43" s="54">
        <f t="shared" si="21"/>
        <v>150</v>
      </c>
      <c r="AQ43" s="54">
        <f t="shared" si="21"/>
        <v>128.9</v>
      </c>
      <c r="AR43" s="108">
        <f t="shared" si="21"/>
        <v>498.8</v>
      </c>
      <c r="AS43" s="54">
        <f t="shared" si="21"/>
        <v>134</v>
      </c>
      <c r="AT43" s="54">
        <f t="shared" si="21"/>
        <v>143.69999999999999</v>
      </c>
      <c r="AU43" s="54">
        <f t="shared" si="21"/>
        <v>108.8</v>
      </c>
      <c r="AV43" s="54">
        <f t="shared" si="21"/>
        <v>112.3</v>
      </c>
      <c r="AW43" s="108">
        <f t="shared" si="21"/>
        <v>351.1</v>
      </c>
      <c r="AX43" s="54">
        <f t="shared" si="21"/>
        <v>109.1</v>
      </c>
      <c r="AY43" s="54">
        <f t="shared" si="21"/>
        <v>94.8</v>
      </c>
      <c r="AZ43" s="54">
        <f t="shared" si="21"/>
        <v>73</v>
      </c>
      <c r="BA43" s="54">
        <f t="shared" si="21"/>
        <v>74.3</v>
      </c>
      <c r="BB43" s="108">
        <f t="shared" si="21"/>
        <v>260.2</v>
      </c>
      <c r="BC43" s="54">
        <f t="shared" si="21"/>
        <v>61.9</v>
      </c>
      <c r="BD43" s="54">
        <f t="shared" si="21"/>
        <v>71.2</v>
      </c>
      <c r="BE43" s="54">
        <f t="shared" si="21"/>
        <v>73.3</v>
      </c>
      <c r="BF43" s="54">
        <f t="shared" si="21"/>
        <v>53.8</v>
      </c>
      <c r="BG43" s="108">
        <f t="shared" si="21"/>
        <v>153.1</v>
      </c>
      <c r="BH43" s="54">
        <f t="shared" si="21"/>
        <v>45.3</v>
      </c>
      <c r="BI43" s="54">
        <f t="shared" si="21"/>
        <v>38.5</v>
      </c>
      <c r="BJ43" s="54">
        <f t="shared" si="21"/>
        <v>53.8</v>
      </c>
      <c r="BK43" s="54">
        <f t="shared" si="21"/>
        <v>15.6</v>
      </c>
      <c r="BL43" s="108">
        <f t="shared" si="21"/>
        <v>122.7</v>
      </c>
      <c r="BM43" s="54">
        <f t="shared" si="21"/>
        <v>61.2</v>
      </c>
      <c r="BN43" s="54">
        <f t="shared" si="21"/>
        <v>24.2</v>
      </c>
      <c r="BO43" s="54">
        <f t="shared" si="21"/>
        <v>35.4</v>
      </c>
      <c r="BP43" s="54">
        <f t="shared" si="21"/>
        <v>1.9</v>
      </c>
      <c r="BQ43" s="108">
        <f t="shared" si="21"/>
        <v>184.5</v>
      </c>
      <c r="BR43" s="54">
        <f t="shared" si="21"/>
        <v>16.100000000000001</v>
      </c>
      <c r="BS43" s="54">
        <f t="shared" si="21"/>
        <v>73.5</v>
      </c>
      <c r="BT43" s="54">
        <f t="shared" si="21"/>
        <v>69.599999999999994</v>
      </c>
      <c r="BU43" s="54">
        <f t="shared" si="21"/>
        <v>25.3</v>
      </c>
      <c r="BV43" s="108">
        <f t="shared" si="21"/>
        <v>-264.10000000000002</v>
      </c>
      <c r="BW43" s="54">
        <f t="shared" si="21"/>
        <v>-297.60000000000002</v>
      </c>
      <c r="BX43" s="54">
        <f t="shared" ref="BX43:BZ43" si="22">BX41</f>
        <v>-21.4</v>
      </c>
      <c r="BY43" s="54">
        <f t="shared" si="22"/>
        <v>42</v>
      </c>
      <c r="BZ43" s="54">
        <f t="shared" si="22"/>
        <v>12.9</v>
      </c>
    </row>
    <row r="44" spans="1:78" x14ac:dyDescent="0.2">
      <c r="A44" s="43" t="s">
        <v>260</v>
      </c>
      <c r="B44" s="95">
        <f t="shared" ref="B44" si="23">B12</f>
        <v>0.40352219877899337</v>
      </c>
      <c r="C44" s="95">
        <f t="shared" ref="C44:BN44" si="24">C12</f>
        <v>0.38506922893540868</v>
      </c>
      <c r="D44" s="101">
        <f t="shared" si="24"/>
        <v>0.36799999999999999</v>
      </c>
      <c r="E44" s="95">
        <f t="shared" si="24"/>
        <v>0.374</v>
      </c>
      <c r="F44" s="95">
        <f t="shared" si="24"/>
        <v>0.36402162592597409</v>
      </c>
      <c r="G44" s="95">
        <f t="shared" si="24"/>
        <v>0.36503584365073455</v>
      </c>
      <c r="H44" s="95">
        <f t="shared" si="24"/>
        <v>0.36674798673154002</v>
      </c>
      <c r="I44" s="101">
        <f t="shared" si="24"/>
        <v>0.32656595577894199</v>
      </c>
      <c r="J44" s="95">
        <f t="shared" si="24"/>
        <v>0.3621612232919309</v>
      </c>
      <c r="K44" s="95">
        <f t="shared" si="24"/>
        <v>0.3413671730557038</v>
      </c>
      <c r="L44" s="95">
        <f t="shared" si="24"/>
        <v>0.31480065503141147</v>
      </c>
      <c r="M44" s="95">
        <f t="shared" si="24"/>
        <v>0.28482239519709507</v>
      </c>
      <c r="N44" s="101">
        <f t="shared" si="24"/>
        <v>0.25113513540588495</v>
      </c>
      <c r="O44" s="95">
        <f t="shared" si="24"/>
        <v>0.26951109832433129</v>
      </c>
      <c r="P44" s="95">
        <f t="shared" si="24"/>
        <v>0.25021272066658734</v>
      </c>
      <c r="Q44" s="95">
        <f t="shared" si="24"/>
        <v>0.23510084830620318</v>
      </c>
      <c r="R44" s="95">
        <f t="shared" si="24"/>
        <v>0.24863711004822403</v>
      </c>
      <c r="S44" s="101">
        <f t="shared" si="24"/>
        <v>0.15605122597941223</v>
      </c>
      <c r="T44" s="95">
        <f t="shared" si="24"/>
        <v>0.15202815986365209</v>
      </c>
      <c r="U44" s="95">
        <f t="shared" si="24"/>
        <v>8.1036424294088555E-2</v>
      </c>
      <c r="V44" s="95">
        <f t="shared" si="24"/>
        <v>0.17455529555412072</v>
      </c>
      <c r="W44" s="95">
        <f t="shared" si="24"/>
        <v>0.2159688085668329</v>
      </c>
      <c r="X44" s="101">
        <f t="shared" si="24"/>
        <v>0.20046255579557903</v>
      </c>
      <c r="Y44" s="95">
        <f t="shared" si="24"/>
        <v>-8.2853010998626783E-2</v>
      </c>
      <c r="Z44" s="95">
        <f t="shared" si="24"/>
        <v>0.23212725858084399</v>
      </c>
      <c r="AA44" s="95">
        <f t="shared" si="24"/>
        <v>0.27797731963097111</v>
      </c>
      <c r="AB44" s="95">
        <f t="shared" si="24"/>
        <v>0.31099684856526788</v>
      </c>
      <c r="AC44" s="101">
        <f t="shared" si="24"/>
        <v>0.32185418857343145</v>
      </c>
      <c r="AD44" s="95">
        <f t="shared" si="24"/>
        <v>0.31549788598921125</v>
      </c>
      <c r="AE44" s="95">
        <f t="shared" si="24"/>
        <v>0.33048128342245991</v>
      </c>
      <c r="AF44" s="95">
        <f t="shared" si="24"/>
        <v>0.32275232845466645</v>
      </c>
      <c r="AG44" s="95">
        <f t="shared" si="24"/>
        <v>0.31770081770081771</v>
      </c>
      <c r="AH44" s="101">
        <f t="shared" si="24"/>
        <v>0.34957181682990618</v>
      </c>
      <c r="AI44" s="95">
        <f t="shared" si="24"/>
        <v>0.33456085435463079</v>
      </c>
      <c r="AJ44" s="95">
        <f t="shared" si="24"/>
        <v>0.34867256637168142</v>
      </c>
      <c r="AK44" s="95">
        <f t="shared" si="24"/>
        <v>0.36066244121856472</v>
      </c>
      <c r="AL44" s="95">
        <f t="shared" si="24"/>
        <v>0.35768385047642315</v>
      </c>
      <c r="AM44" s="101">
        <f t="shared" si="24"/>
        <v>0.36311187771367393</v>
      </c>
      <c r="AN44" s="95">
        <f t="shared" si="24"/>
        <v>0.37439507259128901</v>
      </c>
      <c r="AO44" s="95">
        <f t="shared" si="24"/>
        <v>0.34951245937161435</v>
      </c>
      <c r="AP44" s="95">
        <f t="shared" si="24"/>
        <v>0.37584565271861686</v>
      </c>
      <c r="AQ44" s="95">
        <f t="shared" si="24"/>
        <v>0.35208959300737502</v>
      </c>
      <c r="AR44" s="101">
        <f t="shared" si="24"/>
        <v>0.36733190956624195</v>
      </c>
      <c r="AS44" s="95">
        <f t="shared" si="24"/>
        <v>0.37513997760358342</v>
      </c>
      <c r="AT44" s="95">
        <f t="shared" si="24"/>
        <v>0.39762036524626454</v>
      </c>
      <c r="AU44" s="95">
        <f t="shared" si="24"/>
        <v>0.34583598219961853</v>
      </c>
      <c r="AV44" s="95">
        <f t="shared" si="24"/>
        <v>0.34585771481367417</v>
      </c>
      <c r="AW44" s="101">
        <f t="shared" si="24"/>
        <v>0.33352332098413606</v>
      </c>
      <c r="AX44" s="95">
        <f t="shared" si="24"/>
        <v>0.38027187173231092</v>
      </c>
      <c r="AY44" s="95">
        <f t="shared" si="24"/>
        <v>0.35046210720887244</v>
      </c>
      <c r="AZ44" s="95">
        <f t="shared" si="24"/>
        <v>0.28001534330648253</v>
      </c>
      <c r="BA44" s="95">
        <f t="shared" si="24"/>
        <v>0.31670929241261719</v>
      </c>
      <c r="BB44" s="101">
        <f t="shared" si="24"/>
        <v>0.30575793184488836</v>
      </c>
      <c r="BC44" s="95">
        <f t="shared" si="24"/>
        <v>0.29932301740812378</v>
      </c>
      <c r="BD44" s="95">
        <f t="shared" si="24"/>
        <v>0.32129963898916969</v>
      </c>
      <c r="BE44" s="95">
        <f t="shared" si="24"/>
        <v>0.30152200740436036</v>
      </c>
      <c r="BF44" s="95">
        <f t="shared" si="24"/>
        <v>0.29988851727982158</v>
      </c>
      <c r="BG44" s="101">
        <f t="shared" si="24"/>
        <v>0.26854937730222767</v>
      </c>
      <c r="BH44" s="95">
        <f t="shared" si="24"/>
        <v>0.28616550852811112</v>
      </c>
      <c r="BI44" s="95">
        <f t="shared" si="24"/>
        <v>0.29868114817688129</v>
      </c>
      <c r="BJ44" s="95">
        <f t="shared" si="24"/>
        <v>0.30412662521198414</v>
      </c>
      <c r="BK44" s="95">
        <f t="shared" si="24"/>
        <v>0.14716981132075471</v>
      </c>
      <c r="BL44" s="101">
        <f t="shared" si="24"/>
        <v>0.15009174311926607</v>
      </c>
      <c r="BM44" s="95">
        <f t="shared" si="24"/>
        <v>0.28478362028850629</v>
      </c>
      <c r="BN44" s="95">
        <f t="shared" si="24"/>
        <v>0.12359550561797751</v>
      </c>
      <c r="BO44" s="95">
        <f t="shared" ref="BO44:BZ44" si="25">BO12</f>
        <v>0.13283302063789867</v>
      </c>
      <c r="BP44" s="95">
        <f t="shared" si="25"/>
        <v>1.3542409123307198E-2</v>
      </c>
      <c r="BQ44" s="101">
        <f t="shared" si="25"/>
        <v>0.17257506313721824</v>
      </c>
      <c r="BR44" s="95">
        <f t="shared" si="25"/>
        <v>8.2989690721649495E-2</v>
      </c>
      <c r="BS44" s="95">
        <f t="shared" si="25"/>
        <v>0.2387914230019493</v>
      </c>
      <c r="BT44" s="95">
        <f t="shared" si="25"/>
        <v>0.25457205559619606</v>
      </c>
      <c r="BU44" s="95">
        <f t="shared" si="25"/>
        <v>8.611300204220558E-2</v>
      </c>
      <c r="BV44" s="101">
        <f t="shared" si="25"/>
        <v>-0.60118370134304577</v>
      </c>
      <c r="BW44" s="95">
        <f t="shared" si="25"/>
        <v>0.88756337608112146</v>
      </c>
      <c r="BX44" s="95">
        <f t="shared" si="25"/>
        <v>-9.0181205225453004E-2</v>
      </c>
      <c r="BY44" s="95">
        <f t="shared" si="25"/>
        <v>0.13847675568743817</v>
      </c>
      <c r="BZ44" s="95">
        <f t="shared" si="25"/>
        <v>5.5128205128205127E-2</v>
      </c>
    </row>
    <row r="45" spans="1:78" x14ac:dyDescent="0.2">
      <c r="A45" s="35" t="s">
        <v>137</v>
      </c>
    </row>
    <row r="46" spans="1:78" x14ac:dyDescent="0.2">
      <c r="A46" s="35"/>
    </row>
    <row r="47" spans="1:78" x14ac:dyDescent="0.2">
      <c r="A47" s="13" t="s">
        <v>138</v>
      </c>
    </row>
    <row r="48" spans="1:78" x14ac:dyDescent="0.2">
      <c r="A48" s="29" t="s">
        <v>1</v>
      </c>
      <c r="B48" s="16" t="s">
        <v>277</v>
      </c>
      <c r="C48" s="16" t="s">
        <v>276</v>
      </c>
      <c r="D48" s="16">
        <v>2025</v>
      </c>
      <c r="E48" s="16" t="s">
        <v>274</v>
      </c>
      <c r="F48" s="16" t="s">
        <v>265</v>
      </c>
      <c r="G48" s="16" t="s">
        <v>264</v>
      </c>
      <c r="H48" s="16" t="s">
        <v>263</v>
      </c>
      <c r="I48" s="16">
        <v>2024</v>
      </c>
      <c r="J48" s="16" t="s">
        <v>256</v>
      </c>
      <c r="K48" s="30" t="str">
        <f t="shared" ref="K48:BV48" si="26">K7</f>
        <v>3T24</v>
      </c>
      <c r="L48" s="30" t="str">
        <f t="shared" si="26"/>
        <v>2T24</v>
      </c>
      <c r="M48" s="31" t="str">
        <f t="shared" si="26"/>
        <v>1T24</v>
      </c>
      <c r="N48" s="31">
        <f t="shared" si="26"/>
        <v>2023</v>
      </c>
      <c r="O48" s="31" t="str">
        <f t="shared" si="26"/>
        <v>4T23</v>
      </c>
      <c r="P48" s="31" t="str">
        <f t="shared" si="26"/>
        <v>3T23</v>
      </c>
      <c r="Q48" s="31" t="str">
        <f t="shared" si="26"/>
        <v>2T23</v>
      </c>
      <c r="R48" s="31" t="str">
        <f t="shared" si="26"/>
        <v>1T23</v>
      </c>
      <c r="S48" s="31">
        <f t="shared" si="26"/>
        <v>2022</v>
      </c>
      <c r="T48" s="31" t="str">
        <f t="shared" si="26"/>
        <v>4T22</v>
      </c>
      <c r="U48" s="31" t="str">
        <f t="shared" si="26"/>
        <v>3T22</v>
      </c>
      <c r="V48" s="31" t="str">
        <f t="shared" si="26"/>
        <v>2T22</v>
      </c>
      <c r="W48" s="31" t="str">
        <f t="shared" si="26"/>
        <v>1T22</v>
      </c>
      <c r="X48" s="31">
        <f t="shared" si="26"/>
        <v>2021</v>
      </c>
      <c r="Y48" s="31" t="str">
        <f t="shared" si="26"/>
        <v>4T21</v>
      </c>
      <c r="Z48" s="31" t="str">
        <f t="shared" si="26"/>
        <v>3T21</v>
      </c>
      <c r="AA48" s="31" t="str">
        <f t="shared" si="26"/>
        <v>2T21</v>
      </c>
      <c r="AB48" s="31" t="str">
        <f t="shared" si="26"/>
        <v>1T21</v>
      </c>
      <c r="AC48" s="31">
        <f t="shared" si="26"/>
        <v>2020</v>
      </c>
      <c r="AD48" s="31" t="str">
        <f t="shared" si="26"/>
        <v>4T20</v>
      </c>
      <c r="AE48" s="31" t="str">
        <f t="shared" si="26"/>
        <v>3T20</v>
      </c>
      <c r="AF48" s="31" t="str">
        <f t="shared" si="26"/>
        <v>2T20</v>
      </c>
      <c r="AG48" s="31" t="str">
        <f t="shared" si="26"/>
        <v>1T20</v>
      </c>
      <c r="AH48" s="31">
        <f t="shared" si="26"/>
        <v>2019</v>
      </c>
      <c r="AI48" s="31" t="str">
        <f t="shared" si="26"/>
        <v>4T19</v>
      </c>
      <c r="AJ48" s="31" t="str">
        <f t="shared" si="26"/>
        <v>3T19</v>
      </c>
      <c r="AK48" s="31" t="str">
        <f t="shared" si="26"/>
        <v>2T19</v>
      </c>
      <c r="AL48" s="31" t="str">
        <f t="shared" si="26"/>
        <v>1T19</v>
      </c>
      <c r="AM48" s="31">
        <f t="shared" si="26"/>
        <v>2018</v>
      </c>
      <c r="AN48" s="31" t="str">
        <f t="shared" si="26"/>
        <v>4T18</v>
      </c>
      <c r="AO48" s="31" t="str">
        <f t="shared" si="26"/>
        <v>3T18</v>
      </c>
      <c r="AP48" s="31" t="str">
        <f t="shared" si="26"/>
        <v>2T18</v>
      </c>
      <c r="AQ48" s="31" t="str">
        <f t="shared" si="26"/>
        <v>1T18</v>
      </c>
      <c r="AR48" s="31">
        <f t="shared" si="26"/>
        <v>2017</v>
      </c>
      <c r="AS48" s="31" t="str">
        <f t="shared" si="26"/>
        <v>4T17</v>
      </c>
      <c r="AT48" s="31" t="str">
        <f t="shared" si="26"/>
        <v>3T17</v>
      </c>
      <c r="AU48" s="31" t="str">
        <f t="shared" si="26"/>
        <v>2T17</v>
      </c>
      <c r="AV48" s="31" t="str">
        <f t="shared" si="26"/>
        <v>1T17</v>
      </c>
      <c r="AW48" s="31">
        <f t="shared" si="26"/>
        <v>2016</v>
      </c>
      <c r="AX48" s="31" t="str">
        <f t="shared" si="26"/>
        <v>4T16</v>
      </c>
      <c r="AY48" s="31" t="str">
        <f t="shared" si="26"/>
        <v>3T16</v>
      </c>
      <c r="AZ48" s="31" t="str">
        <f t="shared" si="26"/>
        <v>2T16</v>
      </c>
      <c r="BA48" s="31" t="str">
        <f t="shared" si="26"/>
        <v>1T16</v>
      </c>
      <c r="BB48" s="31">
        <f t="shared" si="26"/>
        <v>2015</v>
      </c>
      <c r="BC48" s="31" t="str">
        <f t="shared" si="26"/>
        <v>4T15</v>
      </c>
      <c r="BD48" s="31" t="str">
        <f t="shared" si="26"/>
        <v>3T15</v>
      </c>
      <c r="BE48" s="31" t="str">
        <f t="shared" si="26"/>
        <v>2T15</v>
      </c>
      <c r="BF48" s="31" t="str">
        <f t="shared" si="26"/>
        <v>1T15</v>
      </c>
      <c r="BG48" s="31">
        <f t="shared" si="26"/>
        <v>2014</v>
      </c>
      <c r="BH48" s="31" t="str">
        <f t="shared" si="26"/>
        <v>4T14</v>
      </c>
      <c r="BI48" s="31" t="str">
        <f t="shared" si="26"/>
        <v>3T14</v>
      </c>
      <c r="BJ48" s="31" t="str">
        <f t="shared" si="26"/>
        <v>2T14</v>
      </c>
      <c r="BK48" s="31" t="str">
        <f t="shared" si="26"/>
        <v>1T14</v>
      </c>
      <c r="BL48" s="31">
        <f t="shared" si="26"/>
        <v>2013</v>
      </c>
      <c r="BM48" s="31" t="str">
        <f t="shared" si="26"/>
        <v>4T13</v>
      </c>
      <c r="BN48" s="31" t="str">
        <f t="shared" si="26"/>
        <v>3T13</v>
      </c>
      <c r="BO48" s="31" t="str">
        <f t="shared" si="26"/>
        <v>2T13</v>
      </c>
      <c r="BP48" s="31" t="str">
        <f t="shared" si="26"/>
        <v>1T13</v>
      </c>
      <c r="BQ48" s="31">
        <f t="shared" si="26"/>
        <v>2012</v>
      </c>
      <c r="BR48" s="31" t="str">
        <f t="shared" si="26"/>
        <v>4T12</v>
      </c>
      <c r="BS48" s="31" t="str">
        <f t="shared" si="26"/>
        <v>3T12</v>
      </c>
      <c r="BT48" s="31" t="str">
        <f t="shared" si="26"/>
        <v>2T12</v>
      </c>
      <c r="BU48" s="31" t="str">
        <f t="shared" si="26"/>
        <v>1T12</v>
      </c>
      <c r="BV48" s="31">
        <f t="shared" si="26"/>
        <v>2011</v>
      </c>
      <c r="BW48" s="31" t="str">
        <f t="shared" ref="BW48:BZ48" si="27">BW7</f>
        <v>4T11</v>
      </c>
      <c r="BX48" s="31" t="str">
        <f t="shared" si="27"/>
        <v>3T11</v>
      </c>
      <c r="BY48" s="31" t="str">
        <f t="shared" si="27"/>
        <v>2T11</v>
      </c>
      <c r="BZ48" s="31" t="str">
        <f t="shared" si="27"/>
        <v>1T11</v>
      </c>
    </row>
    <row r="49" spans="1:78" x14ac:dyDescent="0.2">
      <c r="A49" s="33" t="s">
        <v>139</v>
      </c>
      <c r="B49" s="24">
        <f>'Consolidado - Financeiro'!B61-'Alea - Financeiro'!B49</f>
        <v>-87.106929699999995</v>
      </c>
      <c r="C49" s="24">
        <f>'Consolidado - Financeiro'!C61-'Alea - Financeiro'!C49</f>
        <v>-79.351878409999998</v>
      </c>
      <c r="D49" s="97">
        <f>'Consolidado - Financeiro'!D61-'Alea - Financeiro'!D49</f>
        <v>-292.40000000000003</v>
      </c>
      <c r="E49" s="24">
        <f>'Consolidado - Financeiro'!E61-'Alea - Financeiro'!E49</f>
        <v>-87</v>
      </c>
      <c r="F49" s="24">
        <f>'Consolidado - Financeiro'!F61-'Alea - Financeiro'!F49</f>
        <v>-77.425095569999996</v>
      </c>
      <c r="G49" s="24">
        <f>'Consolidado - Financeiro'!G61-'Alea - Financeiro'!G49</f>
        <v>-68.981240190000008</v>
      </c>
      <c r="H49" s="24">
        <f>'Consolidado - Financeiro'!H61-'Alea - Financeiro'!H49</f>
        <v>-59.055441430000002</v>
      </c>
      <c r="I49" s="97">
        <f>'Consolidado - Financeiro'!I61-'Alea - Financeiro'!I49</f>
        <v>-252.08960720999997</v>
      </c>
      <c r="J49" s="24">
        <f>'Consolidado - Financeiro'!J61-'Alea - Financeiro'!J49</f>
        <v>-68.56734929000001</v>
      </c>
      <c r="K49" s="24">
        <f>'Consolidado - Financeiro'!K61-'Alea - Financeiro'!K49</f>
        <v>-66.769640689999989</v>
      </c>
      <c r="L49" s="24">
        <f>'Consolidado - Financeiro'!L61-'Alea - Financeiro'!L49</f>
        <v>-60.417909510000001</v>
      </c>
      <c r="M49" s="24">
        <f>'Consolidado - Financeiro'!M61-'Alea - Financeiro'!M49</f>
        <v>-56.334707719999997</v>
      </c>
      <c r="N49" s="97">
        <f>'Consolidado - Financeiro'!N61-'Alea - Financeiro'!N49</f>
        <v>-220.167</v>
      </c>
      <c r="O49" s="24">
        <f>'Consolidado - Financeiro'!O61-'Alea - Financeiro'!O49</f>
        <v>-63.917758649999989</v>
      </c>
      <c r="P49" s="24">
        <f>'Consolidado - Financeiro'!P61-'Alea - Financeiro'!P49</f>
        <v>-57.076487780000008</v>
      </c>
      <c r="Q49" s="24">
        <f>'Consolidado - Financeiro'!Q61-'Alea - Financeiro'!Q49</f>
        <v>-53.754887890000006</v>
      </c>
      <c r="R49" s="24">
        <f>'Consolidado - Financeiro'!R61-'Alea - Financeiro'!R49</f>
        <v>-45.377865680000006</v>
      </c>
      <c r="S49" s="97">
        <f>'Consolidado - Financeiro'!S61-'Alea - Financeiro'!S49</f>
        <v>-232.74088759</v>
      </c>
      <c r="T49" s="24">
        <f>'Consolidado - Financeiro'!T61-'Alea - Financeiro'!T49</f>
        <v>-55.445036000000002</v>
      </c>
      <c r="U49" s="24">
        <f>'Consolidado - Financeiro'!U61-'Alea - Financeiro'!U49</f>
        <v>-55.25</v>
      </c>
      <c r="V49" s="24">
        <f>'Consolidado - Financeiro'!V61-'Alea - Financeiro'!V49</f>
        <v>-58.041268529999996</v>
      </c>
      <c r="W49" s="24">
        <f>'Consolidado - Financeiro'!W61-'Alea - Financeiro'!W49</f>
        <v>-64.004583060000002</v>
      </c>
      <c r="X49" s="97">
        <f>'Consolidado - Financeiro'!X61-'Alea - Financeiro'!X49</f>
        <v>-244.36735880000001</v>
      </c>
      <c r="Y49" s="24">
        <f>'Consolidado - Financeiro'!Y61-'Alea - Financeiro'!Y49</f>
        <v>-77.324678917</v>
      </c>
      <c r="Z49" s="24">
        <f>'Consolidado - Financeiro'!Z61-'Alea - Financeiro'!Z49</f>
        <v>-61.545477781999999</v>
      </c>
      <c r="AA49" s="24">
        <f>'Consolidado - Financeiro'!AA61-'Alea - Financeiro'!AA49</f>
        <v>-56.192797600999995</v>
      </c>
      <c r="AB49" s="24">
        <f>'Consolidado - Financeiro'!AB61-'Alea - Financeiro'!AB49</f>
        <v>-49.304404499999997</v>
      </c>
      <c r="AC49" s="97">
        <f>'Consolidado - Financeiro'!AC61-'Alea - Financeiro'!AC49</f>
        <v>-200.6</v>
      </c>
      <c r="AD49" s="24">
        <f>'Consolidado - Financeiro'!AD61-'Alea - Financeiro'!AD49</f>
        <v>-52.1</v>
      </c>
      <c r="AE49" s="24">
        <f>'Consolidado - Financeiro'!AE61-'Alea - Financeiro'!AE49</f>
        <v>-55.6</v>
      </c>
      <c r="AF49" s="24">
        <f>'Consolidado - Financeiro'!AF61-'Alea - Financeiro'!AF49</f>
        <v>-44.7</v>
      </c>
      <c r="AG49" s="24">
        <f>'Consolidado - Financeiro'!AG61-'Alea - Financeiro'!AG49</f>
        <v>-48.1</v>
      </c>
      <c r="AH49" s="97">
        <f>'Consolidado - Financeiro'!AH61-'Alea - Financeiro'!AH49</f>
        <v>-162.5</v>
      </c>
      <c r="AI49" s="24">
        <f>'Consolidado - Financeiro'!AI61-'Alea - Financeiro'!AI49</f>
        <v>-45.5</v>
      </c>
      <c r="AJ49" s="24">
        <f>'Consolidado - Financeiro'!AJ61-'Alea - Financeiro'!AJ49</f>
        <v>-46.8</v>
      </c>
      <c r="AK49" s="24">
        <f>'Consolidado - Financeiro'!AK61-'Alea - Financeiro'!AK49</f>
        <v>-37.5</v>
      </c>
      <c r="AL49" s="24">
        <f>'Consolidado - Financeiro'!AL61-'Alea - Financeiro'!AL49</f>
        <v>-32.799999999999997</v>
      </c>
      <c r="AM49" s="97">
        <f>'Consolidado - Financeiro'!AM61-'Alea - Financeiro'!AM49</f>
        <v>-145.30000000000001</v>
      </c>
      <c r="AN49" s="24">
        <f>'Consolidado - Financeiro'!AN61-'Alea - Financeiro'!AN49</f>
        <v>-38.6</v>
      </c>
      <c r="AO49" s="24">
        <f>'Consolidado - Financeiro'!AO61-'Alea - Financeiro'!AO49</f>
        <v>-39.200000000000003</v>
      </c>
      <c r="AP49" s="24">
        <f>'Consolidado - Financeiro'!AP61-'Alea - Financeiro'!AP49</f>
        <v>-35.700000000000003</v>
      </c>
      <c r="AQ49" s="24">
        <f>'Consolidado - Financeiro'!AQ61-'Alea - Financeiro'!AQ49</f>
        <v>-31.7</v>
      </c>
      <c r="AR49" s="97">
        <f>'Consolidado - Financeiro'!AR61-'Alea - Financeiro'!AR49</f>
        <v>-136.9</v>
      </c>
      <c r="AS49" s="24">
        <f>'Consolidado - Financeiro'!AS61-'Alea - Financeiro'!AS49</f>
        <v>-38.4</v>
      </c>
      <c r="AT49" s="24">
        <f>'Consolidado - Financeiro'!AT61-'Alea - Financeiro'!AT49</f>
        <v>-35.5</v>
      </c>
      <c r="AU49" s="24">
        <f>'Consolidado - Financeiro'!AU61-'Alea - Financeiro'!AU49</f>
        <v>-33.5</v>
      </c>
      <c r="AV49" s="24">
        <f>'Consolidado - Financeiro'!AV61-'Alea - Financeiro'!AV49</f>
        <v>-29.5</v>
      </c>
      <c r="AW49" s="97">
        <f>'Consolidado - Financeiro'!AW61-'Alea - Financeiro'!AW49</f>
        <v>-90.5</v>
      </c>
      <c r="AX49" s="24">
        <f>'Consolidado - Financeiro'!AX61-'Alea - Financeiro'!AX49</f>
        <v>-25.4</v>
      </c>
      <c r="AY49" s="24">
        <f>'Consolidado - Financeiro'!AY61-'Alea - Financeiro'!AY49</f>
        <v>-25.6</v>
      </c>
      <c r="AZ49" s="24">
        <f>'Consolidado - Financeiro'!AZ61-'Alea - Financeiro'!AZ49</f>
        <v>-21.3</v>
      </c>
      <c r="BA49" s="24">
        <f>'Consolidado - Financeiro'!BA61-'Alea - Financeiro'!BA49</f>
        <v>-18.3</v>
      </c>
      <c r="BB49" s="97">
        <f>'Consolidado - Financeiro'!BB61-'Alea - Financeiro'!BB49</f>
        <v>-65.3</v>
      </c>
      <c r="BC49" s="24">
        <f>'Consolidado - Financeiro'!BC61-'Alea - Financeiro'!BC49</f>
        <v>-18.3</v>
      </c>
      <c r="BD49" s="24">
        <f>'Consolidado - Financeiro'!BD61-'Alea - Financeiro'!BD49</f>
        <v>-16.3</v>
      </c>
      <c r="BE49" s="24">
        <f>'Consolidado - Financeiro'!BE61-'Alea - Financeiro'!BE49</f>
        <v>-17.7</v>
      </c>
      <c r="BF49" s="24">
        <f>'Consolidado - Financeiro'!BF61-'Alea - Financeiro'!BF49</f>
        <v>-13</v>
      </c>
      <c r="BG49" s="97">
        <f>'Consolidado - Financeiro'!BG61-'Alea - Financeiro'!BG49</f>
        <v>-53</v>
      </c>
      <c r="BH49" s="24">
        <f>'Consolidado - Financeiro'!BH61-'Alea - Financeiro'!BH49</f>
        <v>-11.2</v>
      </c>
      <c r="BI49" s="24">
        <f>'Consolidado - Financeiro'!BI61-'Alea - Financeiro'!BI49</f>
        <v>-15.3</v>
      </c>
      <c r="BJ49" s="24">
        <f>'Consolidado - Financeiro'!BJ61-'Alea - Financeiro'!BJ49</f>
        <v>-14.7</v>
      </c>
      <c r="BK49" s="24">
        <f>'Consolidado - Financeiro'!BK61-'Alea - Financeiro'!BK49</f>
        <v>-11.8</v>
      </c>
      <c r="BL49" s="97">
        <f>'Consolidado - Financeiro'!BL61-'Alea - Financeiro'!BL49</f>
        <v>-77.599999999999994</v>
      </c>
      <c r="BM49" s="24">
        <f>'Consolidado - Financeiro'!BM61-'Alea - Financeiro'!BM49</f>
        <v>-16.899999999999999</v>
      </c>
      <c r="BN49" s="24">
        <f>'Consolidado - Financeiro'!BN61-'Alea - Financeiro'!BN49</f>
        <v>-18.899999999999999</v>
      </c>
      <c r="BO49" s="24">
        <f>'Consolidado - Financeiro'!BO61-'Alea - Financeiro'!BO49</f>
        <v>-21</v>
      </c>
      <c r="BP49" s="24">
        <f>'Consolidado - Financeiro'!BP61-'Alea - Financeiro'!BP49</f>
        <v>-20.8</v>
      </c>
      <c r="BQ49" s="97">
        <f>'Consolidado - Financeiro'!BQ61-'Alea - Financeiro'!BQ49</f>
        <v>-91.4</v>
      </c>
      <c r="BR49" s="24">
        <f>'Consolidado - Financeiro'!BR61-'Alea - Financeiro'!BR49</f>
        <v>-25.7</v>
      </c>
      <c r="BS49" s="24">
        <f>'Consolidado - Financeiro'!BS61-'Alea - Financeiro'!BS49</f>
        <v>-22.7</v>
      </c>
      <c r="BT49" s="24">
        <f>'Consolidado - Financeiro'!BT61-'Alea - Financeiro'!BT49</f>
        <v>-22.7</v>
      </c>
      <c r="BU49" s="24">
        <f>'Consolidado - Financeiro'!BU61-'Alea - Financeiro'!BU49</f>
        <v>-20.3</v>
      </c>
      <c r="BV49" s="97">
        <f>'Consolidado - Financeiro'!BV61-'Alea - Financeiro'!BV49</f>
        <v>-179.6</v>
      </c>
      <c r="BW49" s="24">
        <f>'Consolidado - Financeiro'!BW61-'Alea - Financeiro'!BW49</f>
        <v>-109.4</v>
      </c>
      <c r="BX49" s="24">
        <f>'Consolidado - Financeiro'!BX61-'Alea - Financeiro'!BX49</f>
        <v>-24</v>
      </c>
      <c r="BY49" s="24">
        <f>'Consolidado - Financeiro'!BY61-'Alea - Financeiro'!BY49</f>
        <v>-22.1</v>
      </c>
      <c r="BZ49" s="24">
        <f>'Consolidado - Financeiro'!BZ61-'Alea - Financeiro'!BZ49</f>
        <v>-24</v>
      </c>
    </row>
    <row r="50" spans="1:78" x14ac:dyDescent="0.2">
      <c r="A50" s="33" t="s">
        <v>140</v>
      </c>
      <c r="B50" s="24">
        <f>'Consolidado - Financeiro'!B62-'Alea - Financeiro'!B50</f>
        <v>-91.272479669999996</v>
      </c>
      <c r="C50" s="24">
        <f>'Consolidado - Financeiro'!C62-'Alea - Financeiro'!C50</f>
        <v>-69.966122119999994</v>
      </c>
      <c r="D50" s="97">
        <f>'Consolidado - Financeiro'!D62-'Alea - Financeiro'!D50</f>
        <v>-231.1</v>
      </c>
      <c r="E50" s="24">
        <f>'Consolidado - Financeiro'!E62-'Alea - Financeiro'!E50</f>
        <v>-57.400000000000006</v>
      </c>
      <c r="F50" s="24">
        <f>'Consolidado - Financeiro'!F62-'Alea - Financeiro'!F50</f>
        <v>-58.434557670000004</v>
      </c>
      <c r="G50" s="24">
        <f>'Consolidado - Financeiro'!G62-'Alea - Financeiro'!G50</f>
        <v>-64.383406839999992</v>
      </c>
      <c r="H50" s="24">
        <f>'Consolidado - Financeiro'!H62-'Alea - Financeiro'!H50</f>
        <v>-50.897820910000007</v>
      </c>
      <c r="I50" s="97">
        <f>'Consolidado - Financeiro'!I62-'Alea - Financeiro'!I50</f>
        <v>-183.46018389</v>
      </c>
      <c r="J50" s="24">
        <f>'Consolidado - Financeiro'!J62-'Alea - Financeiro'!J50</f>
        <v>-40.010511360000002</v>
      </c>
      <c r="K50" s="24">
        <f>'Consolidado - Financeiro'!K62-'Alea - Financeiro'!K50</f>
        <v>-47.734431540000003</v>
      </c>
      <c r="L50" s="24">
        <f>'Consolidado - Financeiro'!L62-'Alea - Financeiro'!L50</f>
        <v>-53.001033669999998</v>
      </c>
      <c r="M50" s="24">
        <f>'Consolidado - Financeiro'!M62-'Alea - Financeiro'!M50</f>
        <v>-42.71420732</v>
      </c>
      <c r="N50" s="97">
        <f>'Consolidado - Financeiro'!N62-'Alea - Financeiro'!N50</f>
        <v>-148.214</v>
      </c>
      <c r="O50" s="24">
        <f>'Consolidado - Financeiro'!O62-'Alea - Financeiro'!O50</f>
        <v>-30.888312699999993</v>
      </c>
      <c r="P50" s="24">
        <f>'Consolidado - Financeiro'!P62-'Alea - Financeiro'!P50</f>
        <v>-47.179789890000009</v>
      </c>
      <c r="Q50" s="24">
        <f>'Consolidado - Financeiro'!Q62-'Alea - Financeiro'!Q50</f>
        <v>-39.06247535</v>
      </c>
      <c r="R50" s="24">
        <f>'Consolidado - Financeiro'!R62-'Alea - Financeiro'!R50</f>
        <v>-31.06842206</v>
      </c>
      <c r="S50" s="97">
        <f>'Consolidado - Financeiro'!S62-'Alea - Financeiro'!S50</f>
        <v>-173.10597514</v>
      </c>
      <c r="T50" s="24">
        <f>'Consolidado - Financeiro'!T62-'Alea - Financeiro'!T50</f>
        <v>-39.865364999999997</v>
      </c>
      <c r="U50" s="24">
        <f>'Consolidado - Financeiro'!U62-'Alea - Financeiro'!U50</f>
        <v>-45.634</v>
      </c>
      <c r="V50" s="24">
        <f>'Consolidado - Financeiro'!V62-'Alea - Financeiro'!V50</f>
        <v>-46.851082119999994</v>
      </c>
      <c r="W50" s="24">
        <f>'Consolidado - Financeiro'!W62-'Alea - Financeiro'!W50</f>
        <v>-40.655528020000006</v>
      </c>
      <c r="X50" s="97">
        <f>'Consolidado - Financeiro'!X62-'Alea - Financeiro'!X50</f>
        <v>-160.29541488999999</v>
      </c>
      <c r="Y50" s="24">
        <f>'Consolidado - Financeiro'!Y62-'Alea - Financeiro'!Y50</f>
        <v>-40.281668402000001</v>
      </c>
      <c r="Z50" s="24">
        <f>'Consolidado - Financeiro'!Z62-'Alea - Financeiro'!Z50</f>
        <v>-36.339019041</v>
      </c>
      <c r="AA50" s="24">
        <f>'Consolidado - Financeiro'!AA62-'Alea - Financeiro'!AA50</f>
        <v>-40.367514237000002</v>
      </c>
      <c r="AB50" s="24">
        <f>'Consolidado - Financeiro'!AB62-'Alea - Financeiro'!AB50</f>
        <v>-43.407213209999995</v>
      </c>
      <c r="AC50" s="97">
        <f>'Consolidado - Financeiro'!AC62-'Alea - Financeiro'!AC50</f>
        <v>-154.4</v>
      </c>
      <c r="AD50" s="24">
        <f>'Consolidado - Financeiro'!AD62-'Alea - Financeiro'!AD50</f>
        <v>-38.299999999999997</v>
      </c>
      <c r="AE50" s="24">
        <f>'Consolidado - Financeiro'!AE62-'Alea - Financeiro'!AE50</f>
        <v>-45.8</v>
      </c>
      <c r="AF50" s="24">
        <f>'Consolidado - Financeiro'!AF62-'Alea - Financeiro'!AF50</f>
        <v>-40.5</v>
      </c>
      <c r="AG50" s="24">
        <f>'Consolidado - Financeiro'!AG62-'Alea - Financeiro'!AG50</f>
        <v>-29.9</v>
      </c>
      <c r="AH50" s="97">
        <f>'Consolidado - Financeiro'!AH62-'Alea - Financeiro'!AH50</f>
        <v>-117.1</v>
      </c>
      <c r="AI50" s="24">
        <f>'Consolidado - Financeiro'!AI62-'Alea - Financeiro'!AI50</f>
        <v>-26.3</v>
      </c>
      <c r="AJ50" s="24">
        <f>'Consolidado - Financeiro'!AJ62-'Alea - Financeiro'!AJ50</f>
        <v>-31.2</v>
      </c>
      <c r="AK50" s="24">
        <f>'Consolidado - Financeiro'!AK62-'Alea - Financeiro'!AK50</f>
        <v>-30.6</v>
      </c>
      <c r="AL50" s="24">
        <f>'Consolidado - Financeiro'!AL62-'Alea - Financeiro'!AL50</f>
        <v>-29.1</v>
      </c>
      <c r="AM50" s="97">
        <f>'Consolidado - Financeiro'!AM62-'Alea - Financeiro'!AM50</f>
        <v>-123.8</v>
      </c>
      <c r="AN50" s="24">
        <f>'Consolidado - Financeiro'!AN62-'Alea - Financeiro'!AN50</f>
        <v>-35</v>
      </c>
      <c r="AO50" s="24">
        <f>'Consolidado - Financeiro'!AO62-'Alea - Financeiro'!AO50</f>
        <v>-28.3</v>
      </c>
      <c r="AP50" s="24">
        <f>'Consolidado - Financeiro'!AP62-'Alea - Financeiro'!AP50</f>
        <v>-26.5</v>
      </c>
      <c r="AQ50" s="24">
        <f>'Consolidado - Financeiro'!AQ62-'Alea - Financeiro'!AQ50</f>
        <v>-34</v>
      </c>
      <c r="AR50" s="97">
        <f>'Consolidado - Financeiro'!AR62-'Alea - Financeiro'!AR50</f>
        <v>-95.2</v>
      </c>
      <c r="AS50" s="24">
        <f>'Consolidado - Financeiro'!AS62-'Alea - Financeiro'!AS50</f>
        <v>-25.6</v>
      </c>
      <c r="AT50" s="24">
        <f>'Consolidado - Financeiro'!AT62-'Alea - Financeiro'!AT50</f>
        <v>-24.8</v>
      </c>
      <c r="AU50" s="24">
        <f>'Consolidado - Financeiro'!AU62-'Alea - Financeiro'!AU50</f>
        <v>-21.8</v>
      </c>
      <c r="AV50" s="24">
        <f>'Consolidado - Financeiro'!AV62-'Alea - Financeiro'!AV50</f>
        <v>-22.9</v>
      </c>
      <c r="AW50" s="97">
        <f>'Consolidado - Financeiro'!AW62-'Alea - Financeiro'!AW50</f>
        <v>-89.7</v>
      </c>
      <c r="AX50" s="24">
        <f>'Consolidado - Financeiro'!AX62-'Alea - Financeiro'!AX50</f>
        <v>-27.6</v>
      </c>
      <c r="AY50" s="24">
        <f>'Consolidado - Financeiro'!AY62-'Alea - Financeiro'!AY50</f>
        <v>-21.9</v>
      </c>
      <c r="AZ50" s="24">
        <f>'Consolidado - Financeiro'!AZ62-'Alea - Financeiro'!AZ50</f>
        <v>-21.2</v>
      </c>
      <c r="BA50" s="24">
        <f>'Consolidado - Financeiro'!BA62-'Alea - Financeiro'!BA50</f>
        <v>-19</v>
      </c>
      <c r="BB50" s="97">
        <f>'Consolidado - Financeiro'!BB62-'Alea - Financeiro'!BB50</f>
        <v>-84</v>
      </c>
      <c r="BC50" s="24">
        <f>'Consolidado - Financeiro'!BC62-'Alea - Financeiro'!BC50</f>
        <v>-20.7</v>
      </c>
      <c r="BD50" s="24">
        <f>'Consolidado - Financeiro'!BD62-'Alea - Financeiro'!BD50</f>
        <v>-26.9</v>
      </c>
      <c r="BE50" s="24">
        <f>'Consolidado - Financeiro'!BE62-'Alea - Financeiro'!BE50</f>
        <v>-21.6</v>
      </c>
      <c r="BF50" s="24">
        <f>'Consolidado - Financeiro'!BF62-'Alea - Financeiro'!BF50</f>
        <v>-14.8</v>
      </c>
      <c r="BG50" s="97">
        <f>'Consolidado - Financeiro'!BG62-'Alea - Financeiro'!BG50</f>
        <v>-87.1</v>
      </c>
      <c r="BH50" s="24">
        <f>'Consolidado - Financeiro'!BH62-'Alea - Financeiro'!BH50</f>
        <v>-24.2</v>
      </c>
      <c r="BI50" s="24">
        <f>'Consolidado - Financeiro'!BI62-'Alea - Financeiro'!BI50</f>
        <v>-18.899999999999999</v>
      </c>
      <c r="BJ50" s="24">
        <f>'Consolidado - Financeiro'!BJ62-'Alea - Financeiro'!BJ50</f>
        <v>-25</v>
      </c>
      <c r="BK50" s="24">
        <f>'Consolidado - Financeiro'!BK62-'Alea - Financeiro'!BK50</f>
        <v>-19</v>
      </c>
      <c r="BL50" s="97">
        <f>'Consolidado - Financeiro'!BL62-'Alea - Financeiro'!BL50</f>
        <v>-97.3</v>
      </c>
      <c r="BM50" s="24">
        <f>'Consolidado - Financeiro'!BM62-'Alea - Financeiro'!BM50</f>
        <v>-30.1</v>
      </c>
      <c r="BN50" s="24">
        <f>'Consolidado - Financeiro'!BN62-'Alea - Financeiro'!BN50</f>
        <v>-25</v>
      </c>
      <c r="BO50" s="24">
        <f>'Consolidado - Financeiro'!BO62-'Alea - Financeiro'!BO50</f>
        <v>-19.5</v>
      </c>
      <c r="BP50" s="24">
        <f>'Consolidado - Financeiro'!BP62-'Alea - Financeiro'!BP50</f>
        <v>-22.6</v>
      </c>
      <c r="BQ50" s="97">
        <f>'Consolidado - Financeiro'!BQ62-'Alea - Financeiro'!BQ50</f>
        <v>-113.3</v>
      </c>
      <c r="BR50" s="24">
        <f>'Consolidado - Financeiro'!BR62-'Alea - Financeiro'!BR50</f>
        <v>-31.7</v>
      </c>
      <c r="BS50" s="24">
        <f>'Consolidado - Financeiro'!BS62-'Alea - Financeiro'!BS50</f>
        <v>-28</v>
      </c>
      <c r="BT50" s="24">
        <f>'Consolidado - Financeiro'!BT62-'Alea - Financeiro'!BT50</f>
        <v>-26.8</v>
      </c>
      <c r="BU50" s="24">
        <f>'Consolidado - Financeiro'!BU62-'Alea - Financeiro'!BU50</f>
        <v>-26.9</v>
      </c>
      <c r="BV50" s="97">
        <f>'Consolidado - Financeiro'!BV62-'Alea - Financeiro'!BV50</f>
        <v>-90.9</v>
      </c>
      <c r="BW50" s="24">
        <f>'Consolidado - Financeiro'!BW62-'Alea - Financeiro'!BW50</f>
        <v>-22.9</v>
      </c>
      <c r="BX50" s="24">
        <f>'Consolidado - Financeiro'!BX62-'Alea - Financeiro'!BX50</f>
        <v>-22.4</v>
      </c>
      <c r="BY50" s="24">
        <f>'Consolidado - Financeiro'!BY62-'Alea - Financeiro'!BY50</f>
        <v>-22.3</v>
      </c>
      <c r="BZ50" s="24">
        <f>'Consolidado - Financeiro'!BZ62-'Alea - Financeiro'!BZ50</f>
        <v>-23.3</v>
      </c>
    </row>
    <row r="51" spans="1:78" s="55" customFormat="1" x14ac:dyDescent="0.2">
      <c r="A51" s="19" t="s">
        <v>141</v>
      </c>
      <c r="B51" s="54">
        <f>'Consolidado - Financeiro'!B63-'Alea - Financeiro'!B51</f>
        <v>-178.37940936999999</v>
      </c>
      <c r="C51" s="54">
        <f>'Consolidado - Financeiro'!C63-'Alea - Financeiro'!C51</f>
        <v>-149.31800053000001</v>
      </c>
      <c r="D51" s="108">
        <f>'Consolidado - Financeiro'!D63-'Alea - Financeiro'!D51</f>
        <v>-523.5</v>
      </c>
      <c r="E51" s="54">
        <f>'Consolidado - Financeiro'!E63-'Alea - Financeiro'!E51</f>
        <v>-144.4</v>
      </c>
      <c r="F51" s="54">
        <f>'Consolidado - Financeiro'!F63-'Alea - Financeiro'!F51</f>
        <v>-135.85965324</v>
      </c>
      <c r="G51" s="54">
        <f>'Consolidado - Financeiro'!G63-'Alea - Financeiro'!G51</f>
        <v>-133.36464703000001</v>
      </c>
      <c r="H51" s="54">
        <f>'Consolidado - Financeiro'!H63-'Alea - Financeiro'!H51</f>
        <v>-109.95326234000001</v>
      </c>
      <c r="I51" s="108">
        <f>'Consolidado - Financeiro'!I63-'Alea - Financeiro'!I51</f>
        <v>-435.54979110000005</v>
      </c>
      <c r="J51" s="54">
        <f>'Consolidado - Financeiro'!J63-'Alea - Financeiro'!J51</f>
        <v>-108.57786065000002</v>
      </c>
      <c r="K51" s="54">
        <f>'Consolidado - Financeiro'!K63-'Alea - Financeiro'!K51</f>
        <v>-114.50407222999999</v>
      </c>
      <c r="L51" s="54">
        <f>'Consolidado - Financeiro'!L63-'Alea - Financeiro'!L51</f>
        <v>-113.41894318000001</v>
      </c>
      <c r="M51" s="54">
        <f>'Consolidado - Financeiro'!M63-'Alea - Financeiro'!M51</f>
        <v>-99.048915039999997</v>
      </c>
      <c r="N51" s="108">
        <f>'Consolidado - Financeiro'!N63-'Alea - Financeiro'!N51</f>
        <v>-368.38100000000003</v>
      </c>
      <c r="O51" s="54">
        <f>'Consolidado - Financeiro'!O63-'Alea - Financeiro'!O51</f>
        <v>-94.806071349999968</v>
      </c>
      <c r="P51" s="54">
        <f>'Consolidado - Financeiro'!P63-'Alea - Financeiro'!P51</f>
        <v>-104.25627767000002</v>
      </c>
      <c r="Q51" s="54">
        <f>'Consolidado - Financeiro'!Q63-'Alea - Financeiro'!Q51</f>
        <v>-92.817363240000006</v>
      </c>
      <c r="R51" s="54">
        <f>'Consolidado - Financeiro'!R63-'Alea - Financeiro'!R51</f>
        <v>-76.446287740000002</v>
      </c>
      <c r="S51" s="108">
        <f>'Consolidado - Financeiro'!S63-'Alea - Financeiro'!S51</f>
        <v>-405.84686273</v>
      </c>
      <c r="T51" s="54">
        <f>'Consolidado - Financeiro'!T63-'Alea - Financeiro'!T51</f>
        <v>-95.310400999999999</v>
      </c>
      <c r="U51" s="54">
        <f>'Consolidado - Financeiro'!U63-'Alea - Financeiro'!U51</f>
        <v>-100.88400000000001</v>
      </c>
      <c r="V51" s="54">
        <f>'Consolidado - Financeiro'!V63-'Alea - Financeiro'!V51</f>
        <v>-104.89235064999998</v>
      </c>
      <c r="W51" s="54">
        <f>'Consolidado - Financeiro'!W63-'Alea - Financeiro'!W51</f>
        <v>-104.66011108000001</v>
      </c>
      <c r="X51" s="108">
        <f>'Consolidado - Financeiro'!X63-'Alea - Financeiro'!X51</f>
        <v>-404.66277368999999</v>
      </c>
      <c r="Y51" s="54">
        <f>'Consolidado - Financeiro'!Y63-'Alea - Financeiro'!Y51</f>
        <v>-117.60634731900001</v>
      </c>
      <c r="Z51" s="54">
        <f>'Consolidado - Financeiro'!Z63-'Alea - Financeiro'!Z51</f>
        <v>-97.884496823000006</v>
      </c>
      <c r="AA51" s="54">
        <f>'Consolidado - Financeiro'!AA63-'Alea - Financeiro'!AA51</f>
        <v>-96.56031183799999</v>
      </c>
      <c r="AB51" s="54">
        <f>'Consolidado - Financeiro'!AB63-'Alea - Financeiro'!AB51</f>
        <v>-92.711617710000013</v>
      </c>
      <c r="AC51" s="108">
        <f>'Consolidado - Financeiro'!AC63-'Alea - Financeiro'!AC51</f>
        <v>-355</v>
      </c>
      <c r="AD51" s="54">
        <f>'Consolidado - Financeiro'!AD63-'Alea - Financeiro'!AD51</f>
        <v>-90.4</v>
      </c>
      <c r="AE51" s="54">
        <f>'Consolidado - Financeiro'!AE63-'Alea - Financeiro'!AE51</f>
        <v>-101.4</v>
      </c>
      <c r="AF51" s="54">
        <f>'Consolidado - Financeiro'!AF63-'Alea - Financeiro'!AF51</f>
        <v>-85.2</v>
      </c>
      <c r="AG51" s="54">
        <f>'Consolidado - Financeiro'!AG63-'Alea - Financeiro'!AG51</f>
        <v>-78</v>
      </c>
      <c r="AH51" s="108">
        <f>'Consolidado - Financeiro'!AH63-'Alea - Financeiro'!AH51</f>
        <v>-279.60000000000002</v>
      </c>
      <c r="AI51" s="54">
        <f>'Consolidado - Financeiro'!AI63-'Alea - Financeiro'!AI51</f>
        <v>-71.8</v>
      </c>
      <c r="AJ51" s="54">
        <f>'Consolidado - Financeiro'!AJ63-'Alea - Financeiro'!AJ51</f>
        <v>-78</v>
      </c>
      <c r="AK51" s="54">
        <f>'Consolidado - Financeiro'!AK63-'Alea - Financeiro'!AK51</f>
        <v>-68.099999999999994</v>
      </c>
      <c r="AL51" s="54">
        <f>'Consolidado - Financeiro'!AL63-'Alea - Financeiro'!AL51</f>
        <v>-61.9</v>
      </c>
      <c r="AM51" s="108">
        <f>'Consolidado - Financeiro'!AM63-'Alea - Financeiro'!AM51</f>
        <v>-269.10000000000002</v>
      </c>
      <c r="AN51" s="54">
        <f>'Consolidado - Financeiro'!AN63-'Alea - Financeiro'!AN51</f>
        <v>-73.599999999999994</v>
      </c>
      <c r="AO51" s="54">
        <f>'Consolidado - Financeiro'!AO63-'Alea - Financeiro'!AO51</f>
        <v>-67.5</v>
      </c>
      <c r="AP51" s="54">
        <f>'Consolidado - Financeiro'!AP63-'Alea - Financeiro'!AP51</f>
        <v>-62.2</v>
      </c>
      <c r="AQ51" s="54">
        <f>'Consolidado - Financeiro'!AQ63-'Alea - Financeiro'!AQ51</f>
        <v>-65.7</v>
      </c>
      <c r="AR51" s="108">
        <f>'Consolidado - Financeiro'!AR63-'Alea - Financeiro'!AR51</f>
        <v>-232.10000000000002</v>
      </c>
      <c r="AS51" s="54">
        <f>'Consolidado - Financeiro'!AS63-'Alea - Financeiro'!AS51</f>
        <v>-64</v>
      </c>
      <c r="AT51" s="54">
        <f>'Consolidado - Financeiro'!AT63-'Alea - Financeiro'!AT51</f>
        <v>-60.3</v>
      </c>
      <c r="AU51" s="54">
        <f>'Consolidado - Financeiro'!AU63-'Alea - Financeiro'!AU51</f>
        <v>-55.3</v>
      </c>
      <c r="AV51" s="54">
        <f>'Consolidado - Financeiro'!AV63-'Alea - Financeiro'!AV51</f>
        <v>-52.4</v>
      </c>
      <c r="AW51" s="108">
        <f>'Consolidado - Financeiro'!AW63-'Alea - Financeiro'!AW51</f>
        <v>-180.2</v>
      </c>
      <c r="AX51" s="54">
        <f>'Consolidado - Financeiro'!AX63-'Alea - Financeiro'!AX51</f>
        <v>-53</v>
      </c>
      <c r="AY51" s="54">
        <f>'Consolidado - Financeiro'!AY63-'Alea - Financeiro'!AY51</f>
        <v>-47.5</v>
      </c>
      <c r="AZ51" s="54">
        <f>'Consolidado - Financeiro'!AZ63-'Alea - Financeiro'!AZ51</f>
        <v>-42.5</v>
      </c>
      <c r="BA51" s="54">
        <f>'Consolidado - Financeiro'!BA63-'Alea - Financeiro'!BA51</f>
        <v>-37.299999999999997</v>
      </c>
      <c r="BB51" s="108">
        <f>'Consolidado - Financeiro'!BB63-'Alea - Financeiro'!BB51</f>
        <v>-149.30000000000001</v>
      </c>
      <c r="BC51" s="54">
        <f>'Consolidado - Financeiro'!BC63-'Alea - Financeiro'!BC51</f>
        <v>-39</v>
      </c>
      <c r="BD51" s="54">
        <f>'Consolidado - Financeiro'!BD63-'Alea - Financeiro'!BD51</f>
        <v>-43.2</v>
      </c>
      <c r="BE51" s="54">
        <f>'Consolidado - Financeiro'!BE63-'Alea - Financeiro'!BE51</f>
        <v>-39.299999999999997</v>
      </c>
      <c r="BF51" s="54">
        <f>'Consolidado - Financeiro'!BF63-'Alea - Financeiro'!BF51</f>
        <v>-27.8</v>
      </c>
      <c r="BG51" s="108">
        <f>'Consolidado - Financeiro'!BG63-'Alea - Financeiro'!BG51</f>
        <v>-140.1</v>
      </c>
      <c r="BH51" s="54">
        <f>'Consolidado - Financeiro'!BH63-'Alea - Financeiro'!BH51</f>
        <v>-35.4</v>
      </c>
      <c r="BI51" s="54">
        <f>'Consolidado - Financeiro'!BI63-'Alea - Financeiro'!BI51</f>
        <v>-34.200000000000003</v>
      </c>
      <c r="BJ51" s="54">
        <f>'Consolidado - Financeiro'!BJ63-'Alea - Financeiro'!BJ51</f>
        <v>-39.700000000000003</v>
      </c>
      <c r="BK51" s="54">
        <f>'Consolidado - Financeiro'!BK63-'Alea - Financeiro'!BK51</f>
        <v>-30.8</v>
      </c>
      <c r="BL51" s="108">
        <f>'Consolidado - Financeiro'!BL63-'Alea - Financeiro'!BL51</f>
        <v>-174.89999999999998</v>
      </c>
      <c r="BM51" s="54">
        <f>'Consolidado - Financeiro'!BM63-'Alea - Financeiro'!BM51</f>
        <v>-47</v>
      </c>
      <c r="BN51" s="54">
        <f>'Consolidado - Financeiro'!BN63-'Alea - Financeiro'!BN51</f>
        <v>-43.9</v>
      </c>
      <c r="BO51" s="54">
        <f>'Consolidado - Financeiro'!BO63-'Alea - Financeiro'!BO51</f>
        <v>-40.5</v>
      </c>
      <c r="BP51" s="54">
        <f>'Consolidado - Financeiro'!BP63-'Alea - Financeiro'!BP51</f>
        <v>-43.400000000000006</v>
      </c>
      <c r="BQ51" s="108">
        <f>'Consolidado - Financeiro'!BQ63-'Alea - Financeiro'!BQ51</f>
        <v>-204.7</v>
      </c>
      <c r="BR51" s="54">
        <f>'Consolidado - Financeiro'!BR63-'Alea - Financeiro'!BR51</f>
        <v>-57.4</v>
      </c>
      <c r="BS51" s="54">
        <f>'Consolidado - Financeiro'!BS63-'Alea - Financeiro'!BS51</f>
        <v>-50.7</v>
      </c>
      <c r="BT51" s="54">
        <f>'Consolidado - Financeiro'!BT63-'Alea - Financeiro'!BT51</f>
        <v>-49.5</v>
      </c>
      <c r="BU51" s="54">
        <f>'Consolidado - Financeiro'!BU63-'Alea - Financeiro'!BU51</f>
        <v>-47.2</v>
      </c>
      <c r="BV51" s="108">
        <f>'Consolidado - Financeiro'!BV63-'Alea - Financeiro'!BV51</f>
        <v>-270.5</v>
      </c>
      <c r="BW51" s="54">
        <f>'Consolidado - Financeiro'!BW63-'Alea - Financeiro'!BW51</f>
        <v>-132.30000000000001</v>
      </c>
      <c r="BX51" s="54">
        <f>'Consolidado - Financeiro'!BX63-'Alea - Financeiro'!BX51</f>
        <v>-46.4</v>
      </c>
      <c r="BY51" s="54">
        <f>'Consolidado - Financeiro'!BY63-'Alea - Financeiro'!BY51</f>
        <v>-44.400000000000006</v>
      </c>
      <c r="BZ51" s="54">
        <f>'Consolidado - Financeiro'!BZ63-'Alea - Financeiro'!BZ51</f>
        <v>-47.3</v>
      </c>
    </row>
    <row r="52" spans="1:78" x14ac:dyDescent="0.2">
      <c r="A52" s="33" t="s">
        <v>55</v>
      </c>
      <c r="B52" s="24">
        <f>'Consolidado - Financeiro'!B64-'Alea - Financeiro'!B52</f>
        <v>1318.0564305400003</v>
      </c>
      <c r="C52" s="24">
        <f>'Consolidado - Financeiro'!C64-'Alea - Financeiro'!C52</f>
        <v>1427.9689413699998</v>
      </c>
      <c r="D52" s="97">
        <f>'Consolidado - Financeiro'!D64-'Alea - Financeiro'!D52</f>
        <v>4242.904436060001</v>
      </c>
      <c r="E52" s="24">
        <f>'Consolidado - Financeiro'!E64-'Alea - Financeiro'!E52</f>
        <v>1104.4220931100003</v>
      </c>
      <c r="F52" s="24">
        <f>'Consolidado - Financeiro'!F64-'Alea - Financeiro'!F52</f>
        <v>1098.7172809200001</v>
      </c>
      <c r="G52" s="24">
        <f>'Consolidado - Financeiro'!G64-'Alea - Financeiro'!G52</f>
        <v>1051.3756366500004</v>
      </c>
      <c r="H52" s="24">
        <f>'Consolidado - Financeiro'!H64-'Alea - Financeiro'!H52</f>
        <v>988.38942538000015</v>
      </c>
      <c r="I52" s="97">
        <f>'Consolidado - Financeiro'!I64-'Alea - Financeiro'!I52</f>
        <v>4183.4542511325008</v>
      </c>
      <c r="J52" s="24">
        <f>'Consolidado - Financeiro'!J64-'Alea - Financeiro'!J52</f>
        <v>926.00185075000002</v>
      </c>
      <c r="K52" s="24">
        <f>'Consolidado - Financeiro'!K64-'Alea - Financeiro'!K52</f>
        <v>1465.71059358</v>
      </c>
      <c r="L52" s="24">
        <f>'Consolidado - Financeiro'!L64-'Alea - Financeiro'!L52</f>
        <v>907.64027012250097</v>
      </c>
      <c r="M52" s="24">
        <f>'Consolidado - Financeiro'!M64-'Alea - Financeiro'!M52</f>
        <v>884.10153667999998</v>
      </c>
      <c r="N52" s="97">
        <f>'Consolidado - Financeiro'!N64-'Alea - Financeiro'!N52</f>
        <v>2992.88692894</v>
      </c>
      <c r="O52" s="24">
        <f>'Consolidado - Financeiro'!O64-'Alea - Financeiro'!O52</f>
        <v>787.50445665999996</v>
      </c>
      <c r="P52" s="24">
        <f>'Consolidado - Financeiro'!P64-'Alea - Financeiro'!P52</f>
        <v>872.80693586000007</v>
      </c>
      <c r="Q52" s="24">
        <f>'Consolidado - Financeiro'!Q64-'Alea - Financeiro'!Q52</f>
        <v>732.20287695999991</v>
      </c>
      <c r="R52" s="24">
        <f>'Consolidado - Financeiro'!R64-'Alea - Financeiro'!R52</f>
        <v>600.37265946000002</v>
      </c>
      <c r="S52" s="97">
        <f>'Consolidado - Financeiro'!S64-'Alea - Financeiro'!S52</f>
        <v>2283.30778986</v>
      </c>
      <c r="T52" s="24">
        <f>'Consolidado - Financeiro'!T64-'Alea - Financeiro'!T52</f>
        <v>656.98004350000008</v>
      </c>
      <c r="U52" s="24">
        <f>'Consolidado - Financeiro'!U64-'Alea - Financeiro'!U52</f>
        <v>489.27891777999997</v>
      </c>
      <c r="V52" s="24">
        <f>'Consolidado - Financeiro'!V64-'Alea - Financeiro'!V52</f>
        <v>558.47059839999997</v>
      </c>
      <c r="W52" s="24">
        <f>'Consolidado - Financeiro'!W64-'Alea - Financeiro'!W52</f>
        <v>578.56677499999989</v>
      </c>
      <c r="X52" s="97">
        <f>'Consolidado - Financeiro'!X64-'Alea - Financeiro'!X52</f>
        <v>3113.1070222900003</v>
      </c>
      <c r="Y52" s="24">
        <f>'Consolidado - Financeiro'!Y64-'Alea - Financeiro'!Y52</f>
        <v>780.96865002999994</v>
      </c>
      <c r="Z52" s="24">
        <f>'Consolidado - Financeiro'!Z64-'Alea - Financeiro'!Z52</f>
        <v>769.99292481999998</v>
      </c>
      <c r="AA52" s="24">
        <f>'Consolidado - Financeiro'!AA64-'Alea - Financeiro'!AA52</f>
        <v>858.34544743999993</v>
      </c>
      <c r="AB52" s="24">
        <f>'Consolidado - Financeiro'!AB64-'Alea - Financeiro'!AB52</f>
        <v>703.9</v>
      </c>
      <c r="AC52" s="97">
        <f>'Consolidado - Financeiro'!AC64-'Alea - Financeiro'!AC52</f>
        <v>2553.5</v>
      </c>
      <c r="AD52" s="24">
        <f>'Consolidado - Financeiro'!AD64-'Alea - Financeiro'!AD52</f>
        <v>795.2</v>
      </c>
      <c r="AE52" s="24">
        <f>'Consolidado - Financeiro'!AE64-'Alea - Financeiro'!AE52</f>
        <v>742.1</v>
      </c>
      <c r="AF52" s="24">
        <f>'Consolidado - Financeiro'!AF64-'Alea - Financeiro'!AF52</f>
        <v>576.4</v>
      </c>
      <c r="AG52" s="24">
        <f>'Consolidado - Financeiro'!AG64-'Alea - Financeiro'!AG52</f>
        <v>439.7</v>
      </c>
      <c r="AH52" s="97">
        <f>'Consolidado - Financeiro'!AH64-'Alea - Financeiro'!AH52</f>
        <v>2039.6</v>
      </c>
      <c r="AI52" s="24">
        <f>'Consolidado - Financeiro'!AI64-'Alea - Financeiro'!AI52</f>
        <v>615.9</v>
      </c>
      <c r="AJ52" s="24">
        <f>'Consolidado - Financeiro'!AJ64-'Alea - Financeiro'!AJ52</f>
        <v>536.9</v>
      </c>
      <c r="AK52" s="24">
        <f>'Consolidado - Financeiro'!AK64-'Alea - Financeiro'!AK52</f>
        <v>479.9</v>
      </c>
      <c r="AL52" s="24">
        <f>'Consolidado - Financeiro'!AL64-'Alea - Financeiro'!AL52</f>
        <v>406.9</v>
      </c>
      <c r="AM52" s="97">
        <f>'Consolidado - Financeiro'!AM64-'Alea - Financeiro'!AM52</f>
        <v>1854.8</v>
      </c>
      <c r="AN52" s="24">
        <f>'Consolidado - Financeiro'!AN64-'Alea - Financeiro'!AN52</f>
        <v>459.5</v>
      </c>
      <c r="AO52" s="24">
        <f>'Consolidado - Financeiro'!AO64-'Alea - Financeiro'!AO52</f>
        <v>489.9</v>
      </c>
      <c r="AP52" s="24">
        <f>'Consolidado - Financeiro'!AP64-'Alea - Financeiro'!AP52</f>
        <v>481.3</v>
      </c>
      <c r="AQ52" s="24">
        <f>'Consolidado - Financeiro'!AQ64-'Alea - Financeiro'!AQ52</f>
        <v>424.2</v>
      </c>
      <c r="AR52" s="97">
        <f>'Consolidado - Financeiro'!AR64-'Alea - Financeiro'!AR52</f>
        <v>1544.6</v>
      </c>
      <c r="AS52" s="24">
        <f>'Consolidado - Financeiro'!AS64-'Alea - Financeiro'!AS52</f>
        <v>433.5</v>
      </c>
      <c r="AT52" s="24">
        <f>'Consolidado - Financeiro'!AT64-'Alea - Financeiro'!AT52</f>
        <v>385.3</v>
      </c>
      <c r="AU52" s="24">
        <f>'Consolidado - Financeiro'!AU64-'Alea - Financeiro'!AU52</f>
        <v>387</v>
      </c>
      <c r="AV52" s="24">
        <f>'Consolidado - Financeiro'!AV64-'Alea - Financeiro'!AV52</f>
        <v>338.9</v>
      </c>
      <c r="AW52" s="97">
        <f>'Consolidado - Financeiro'!AW64-'Alea - Financeiro'!AW52</f>
        <v>1141.5</v>
      </c>
      <c r="AX52" s="24">
        <f>'Consolidado - Financeiro'!AX64-'Alea - Financeiro'!AX52</f>
        <v>311.7</v>
      </c>
      <c r="AY52" s="24">
        <f>'Consolidado - Financeiro'!AY64-'Alea - Financeiro'!AY52</f>
        <v>238.7</v>
      </c>
      <c r="AZ52" s="24">
        <f>'Consolidado - Financeiro'!AZ64-'Alea - Financeiro'!AZ52</f>
        <v>324.89999999999998</v>
      </c>
      <c r="BA52" s="24">
        <f>'Consolidado - Financeiro'!BA64-'Alea - Financeiro'!BA52</f>
        <v>266.3</v>
      </c>
      <c r="BB52" s="97">
        <f>'Consolidado - Financeiro'!BB64-'Alea - Financeiro'!BB52</f>
        <v>1015.4</v>
      </c>
      <c r="BC52" s="24">
        <f>'Consolidado - Financeiro'!BC64-'Alea - Financeiro'!BC52</f>
        <v>237.5</v>
      </c>
      <c r="BD52" s="24">
        <f>'Consolidado - Financeiro'!BD64-'Alea - Financeiro'!BD52</f>
        <v>245.2</v>
      </c>
      <c r="BE52" s="24">
        <f>'Consolidado - Financeiro'!BE64-'Alea - Financeiro'!BE52</f>
        <v>289.39999999999998</v>
      </c>
      <c r="BF52" s="24">
        <f>'Consolidado - Financeiro'!BF64-'Alea - Financeiro'!BF52</f>
        <v>243.4</v>
      </c>
      <c r="BG52" s="97">
        <f>'Consolidado - Financeiro'!BG64-'Alea - Financeiro'!BG52</f>
        <v>396</v>
      </c>
      <c r="BH52" s="24">
        <f>'Consolidado - Financeiro'!BH64-'Alea - Financeiro'!BH52</f>
        <v>126.6</v>
      </c>
      <c r="BI52" s="24">
        <f>'Consolidado - Financeiro'!BI64-'Alea - Financeiro'!BI52</f>
        <v>35.9</v>
      </c>
      <c r="BJ52" s="24">
        <f>'Consolidado - Financeiro'!BJ64-'Alea - Financeiro'!BJ52</f>
        <v>181.7</v>
      </c>
      <c r="BK52" s="24">
        <f>'Consolidado - Financeiro'!BK64-'Alea - Financeiro'!BK52</f>
        <v>51.8</v>
      </c>
      <c r="BL52" s="97">
        <f>'Consolidado - Financeiro'!BL64-'Alea - Financeiro'!BL52</f>
        <v>490.4</v>
      </c>
      <c r="BM52" s="24">
        <f>'Consolidado - Financeiro'!BM64-'Alea - Financeiro'!BM52</f>
        <v>163.6</v>
      </c>
      <c r="BN52" s="24">
        <f>'Consolidado - Financeiro'!BN64-'Alea - Financeiro'!BN52</f>
        <v>150.19999999999999</v>
      </c>
      <c r="BO52" s="24">
        <f>'Consolidado - Financeiro'!BO64-'Alea - Financeiro'!BO52</f>
        <v>169.8</v>
      </c>
      <c r="BP52" s="24">
        <f>'Consolidado - Financeiro'!BP64-'Alea - Financeiro'!BP52</f>
        <v>6.8</v>
      </c>
      <c r="BQ52" s="97">
        <f>'Consolidado - Financeiro'!BQ64-'Alea - Financeiro'!BQ52</f>
        <v>-74.3</v>
      </c>
      <c r="BR52" s="24">
        <f>'Consolidado - Financeiro'!BR64-'Alea - Financeiro'!BR52</f>
        <v>-29.7</v>
      </c>
      <c r="BS52" s="24">
        <f>'Consolidado - Financeiro'!BS64-'Alea - Financeiro'!BS52</f>
        <v>30.1</v>
      </c>
      <c r="BT52" s="24">
        <f>'Consolidado - Financeiro'!BT64-'Alea - Financeiro'!BT52</f>
        <v>15.7</v>
      </c>
      <c r="BU52" s="24">
        <f>'Consolidado - Financeiro'!BU64-'Alea - Financeiro'!BU52</f>
        <v>-90.4</v>
      </c>
      <c r="BV52" s="97">
        <f>'Consolidado - Financeiro'!BV64-'Alea - Financeiro'!BV52</f>
        <v>330.2</v>
      </c>
      <c r="BW52" s="24">
        <f>'Consolidado - Financeiro'!BW64-'Alea - Financeiro'!BW52</f>
        <v>-218.8</v>
      </c>
      <c r="BX52" s="24">
        <f>'Consolidado - Financeiro'!BX64-'Alea - Financeiro'!BX52</f>
        <v>97.5</v>
      </c>
      <c r="BY52" s="24">
        <f>'Consolidado - Financeiro'!BY64-'Alea - Financeiro'!BY52</f>
        <v>223.7</v>
      </c>
      <c r="BZ52" s="24">
        <f>'Consolidado - Financeiro'!BZ64-'Alea - Financeiro'!BZ52</f>
        <v>227.8</v>
      </c>
    </row>
    <row r="53" spans="1:78" x14ac:dyDescent="0.2">
      <c r="A53" s="33" t="s">
        <v>54</v>
      </c>
      <c r="B53" s="24">
        <f>'Consolidado - Financeiro'!B65-'Alea - Financeiro'!B53</f>
        <v>1680.9171407998801</v>
      </c>
      <c r="C53" s="24">
        <f>'Consolidado - Financeiro'!C65-'Alea - Financeiro'!C53</f>
        <v>1414.46425304328</v>
      </c>
      <c r="D53" s="97">
        <f>'Consolidado - Financeiro'!D65-'Alea - Financeiro'!D53</f>
        <v>5099.910179270285</v>
      </c>
      <c r="E53" s="24">
        <f>'Consolidado - Financeiro'!E65-'Alea - Financeiro'!E53</f>
        <v>1705.9280640279499</v>
      </c>
      <c r="F53" s="24">
        <f>'Consolidado - Financeiro'!F65-'Alea - Financeiro'!F53</f>
        <v>1486.72707849482</v>
      </c>
      <c r="G53" s="24">
        <f>'Consolidado - Financeiro'!G65-'Alea - Financeiro'!G53</f>
        <v>1088.7786031735502</v>
      </c>
      <c r="H53" s="24">
        <f>'Consolidado - Financeiro'!H65-'Alea - Financeiro'!H53</f>
        <v>818.47643357396498</v>
      </c>
      <c r="I53" s="97">
        <f>'Consolidado - Financeiro'!I65-'Alea - Financeiro'!I53</f>
        <v>4903.1500255386654</v>
      </c>
      <c r="J53" s="24">
        <f>'Consolidado - Financeiro'!J65-'Alea - Financeiro'!J53</f>
        <v>1359.59604303331</v>
      </c>
      <c r="K53" s="24">
        <f>'Consolidado - Financeiro'!K65-'Alea - Financeiro'!K53</f>
        <v>2038.1076905493198</v>
      </c>
      <c r="L53" s="24">
        <f>'Consolidado - Financeiro'!L65-'Alea - Financeiro'!L53</f>
        <v>830.00068723577203</v>
      </c>
      <c r="M53" s="24">
        <f>'Consolidado - Financeiro'!M65-'Alea - Financeiro'!M53</f>
        <v>675.44560472026342</v>
      </c>
      <c r="N53" s="97">
        <f>'Consolidado - Financeiro'!N65-'Alea - Financeiro'!N53</f>
        <v>3119.2621749732243</v>
      </c>
      <c r="O53" s="24">
        <f>'Consolidado - Financeiro'!O65-'Alea - Financeiro'!O53</f>
        <v>992.2406139732243</v>
      </c>
      <c r="P53" s="24">
        <f>'Consolidado - Financeiro'!P65-'Alea - Financeiro'!P53</f>
        <v>748.01738099999989</v>
      </c>
      <c r="Q53" s="24">
        <f>'Consolidado - Financeiro'!Q65-'Alea - Financeiro'!Q53</f>
        <v>931.41029999999989</v>
      </c>
      <c r="R53" s="24">
        <f>'Consolidado - Financeiro'!R65-'Alea - Financeiro'!R53</f>
        <v>447.59387999999996</v>
      </c>
      <c r="S53" s="97">
        <f>'Consolidado - Financeiro'!S65-'Alea - Financeiro'!S53</f>
        <v>2316.6952470000001</v>
      </c>
      <c r="T53" s="24">
        <f>'Consolidado - Financeiro'!T65-'Alea - Financeiro'!T53</f>
        <v>704.1890719999999</v>
      </c>
      <c r="U53" s="24">
        <f>'Consolidado - Financeiro'!U65-'Alea - Financeiro'!U53</f>
        <v>376.22479600000003</v>
      </c>
      <c r="V53" s="24">
        <f>'Consolidado - Financeiro'!V65-'Alea - Financeiro'!V53</f>
        <v>769.12669500000004</v>
      </c>
      <c r="W53" s="24">
        <f>'Consolidado - Financeiro'!W65-'Alea - Financeiro'!W53</f>
        <v>467.15468400000003</v>
      </c>
      <c r="X53" s="97">
        <f>'Consolidado - Financeiro'!X65-'Alea - Financeiro'!X53</f>
        <v>3066.0295140000007</v>
      </c>
      <c r="Y53" s="24">
        <f>'Consolidado - Financeiro'!Y65-'Alea - Financeiro'!Y53</f>
        <v>836.24674200000004</v>
      </c>
      <c r="Z53" s="24">
        <f>'Consolidado - Financeiro'!Z65-'Alea - Financeiro'!Z53</f>
        <v>633.88822400000004</v>
      </c>
      <c r="AA53" s="24">
        <f>'Consolidado - Financeiro'!AA65-'Alea - Financeiro'!AA53</f>
        <v>985.60625600000003</v>
      </c>
      <c r="AB53" s="24">
        <f>'Consolidado - Financeiro'!AB65-'Alea - Financeiro'!AB53</f>
        <v>610.28829200000007</v>
      </c>
      <c r="AC53" s="97">
        <f>'Consolidado - Financeiro'!AC65-'Alea - Financeiro'!AC53</f>
        <v>2665.1959777677525</v>
      </c>
      <c r="AD53" s="24">
        <f>'Consolidado - Financeiro'!AD65-'Alea - Financeiro'!AD53</f>
        <v>885.23564299999987</v>
      </c>
      <c r="AE53" s="24">
        <f>'Consolidado - Financeiro'!AE65-'Alea - Financeiro'!AE53</f>
        <v>984.15499776775221</v>
      </c>
      <c r="AF53" s="24">
        <f>'Consolidado - Financeiro'!AF65-'Alea - Financeiro'!AF53</f>
        <v>630.21806900000013</v>
      </c>
      <c r="AG53" s="24">
        <f>'Consolidado - Financeiro'!AG65-'Alea - Financeiro'!AG53</f>
        <v>165.58726800000002</v>
      </c>
      <c r="AH53" s="97">
        <f>'Consolidado - Financeiro'!AH65-'Alea - Financeiro'!AH53</f>
        <v>2575.0945203752362</v>
      </c>
      <c r="AI53" s="24">
        <f>'Consolidado - Financeiro'!AI65-'Alea - Financeiro'!AI53</f>
        <v>835.83684537523675</v>
      </c>
      <c r="AJ53" s="24">
        <f>'Consolidado - Financeiro'!AJ65-'Alea - Financeiro'!AJ53</f>
        <v>761.37087399999996</v>
      </c>
      <c r="AK53" s="24">
        <f>'Consolidado - Financeiro'!AK65-'Alea - Financeiro'!AK53</f>
        <v>592.25839899999994</v>
      </c>
      <c r="AL53" s="24">
        <f>'Consolidado - Financeiro'!AL65-'Alea - Financeiro'!AL53</f>
        <v>385.62840199999994</v>
      </c>
      <c r="AM53" s="97">
        <f>'Consolidado - Financeiro'!AM65-'Alea - Financeiro'!AM53</f>
        <v>1912.6841880000002</v>
      </c>
      <c r="AN53" s="24">
        <f>'Consolidado - Financeiro'!AN65-'Alea - Financeiro'!AN53</f>
        <v>530.61246800000015</v>
      </c>
      <c r="AO53" s="24">
        <f>'Consolidado - Financeiro'!AO65-'Alea - Financeiro'!AO53</f>
        <v>576.67128000000002</v>
      </c>
      <c r="AP53" s="24">
        <f>'Consolidado - Financeiro'!AP65-'Alea - Financeiro'!AP53</f>
        <v>539.07684799999993</v>
      </c>
      <c r="AQ53" s="24">
        <f>'Consolidado - Financeiro'!AQ65-'Alea - Financeiro'!AQ53</f>
        <v>266.32359200000002</v>
      </c>
      <c r="AR53" s="97">
        <f>'Consolidado - Financeiro'!AR65-'Alea - Financeiro'!AR53</f>
        <v>1695.167299</v>
      </c>
      <c r="AS53" s="24">
        <f>'Consolidado - Financeiro'!AS65-'Alea - Financeiro'!AS53</f>
        <v>458.344627</v>
      </c>
      <c r="AT53" s="24">
        <f>'Consolidado - Financeiro'!AT65-'Alea - Financeiro'!AT53</f>
        <v>488.351651</v>
      </c>
      <c r="AU53" s="24">
        <f>'Consolidado - Financeiro'!AU65-'Alea - Financeiro'!AU53</f>
        <v>446.37332499999997</v>
      </c>
      <c r="AV53" s="24">
        <f>'Consolidado - Financeiro'!AV65-'Alea - Financeiro'!AV53</f>
        <v>302.09769599999998</v>
      </c>
      <c r="AW53" s="97">
        <f>'Consolidado - Financeiro'!AW65-'Alea - Financeiro'!AW53</f>
        <v>1315.0097390000001</v>
      </c>
      <c r="AX53" s="24">
        <f>'Consolidado - Financeiro'!AX65-'Alea - Financeiro'!AX53</f>
        <v>346.39564000000001</v>
      </c>
      <c r="AY53" s="24">
        <f>'Consolidado - Financeiro'!AY65-'Alea - Financeiro'!AY53</f>
        <v>325.39267899999999</v>
      </c>
      <c r="AZ53" s="24">
        <f>'Consolidado - Financeiro'!AZ65-'Alea - Financeiro'!AZ53</f>
        <v>414.67762000000005</v>
      </c>
      <c r="BA53" s="24">
        <f>'Consolidado - Financeiro'!BA65-'Alea - Financeiro'!BA53</f>
        <v>228.54379999999998</v>
      </c>
      <c r="BB53" s="97">
        <f>'Consolidado - Financeiro'!BB65-'Alea - Financeiro'!BB53</f>
        <v>1088.941032</v>
      </c>
      <c r="BC53" s="24">
        <f>'Consolidado - Financeiro'!BC65-'Alea - Financeiro'!BC53</f>
        <v>277.84338400000001</v>
      </c>
      <c r="BD53" s="24">
        <f>'Consolidado - Financeiro'!BD65-'Alea - Financeiro'!BD53</f>
        <v>343.37720000000002</v>
      </c>
      <c r="BE53" s="24">
        <f>'Consolidado - Financeiro'!BE65-'Alea - Financeiro'!BE53</f>
        <v>229.36600799999999</v>
      </c>
      <c r="BF53" s="24">
        <f>'Consolidado - Financeiro'!BF65-'Alea - Financeiro'!BF53</f>
        <v>238.35444000000001</v>
      </c>
      <c r="BG53" s="97">
        <f>'Consolidado - Financeiro'!BG65-'Alea - Financeiro'!BG53</f>
        <v>613.20000000000005</v>
      </c>
      <c r="BH53" s="24">
        <f>'Consolidado - Financeiro'!BH65-'Alea - Financeiro'!BH53</f>
        <v>241.5</v>
      </c>
      <c r="BI53" s="24">
        <f>'Consolidado - Financeiro'!BI65-'Alea - Financeiro'!BI53</f>
        <v>91.3</v>
      </c>
      <c r="BJ53" s="24">
        <f>'Consolidado - Financeiro'!BJ65-'Alea - Financeiro'!BJ53</f>
        <v>99</v>
      </c>
      <c r="BK53" s="24">
        <f>'Consolidado - Financeiro'!BK65-'Alea - Financeiro'!BK53</f>
        <v>181.4</v>
      </c>
      <c r="BL53" s="97">
        <f>'Consolidado - Financeiro'!BL65-'Alea - Financeiro'!BL53</f>
        <v>338.8</v>
      </c>
      <c r="BM53" s="24">
        <f>'Consolidado - Financeiro'!BM65-'Alea - Financeiro'!BM53</f>
        <v>88.4</v>
      </c>
      <c r="BN53" s="24">
        <f>'Consolidado - Financeiro'!BN65-'Alea - Financeiro'!BN53</f>
        <v>103.6</v>
      </c>
      <c r="BO53" s="24">
        <f>'Consolidado - Financeiro'!BO65-'Alea - Financeiro'!BO53</f>
        <v>33.1</v>
      </c>
      <c r="BP53" s="24">
        <f>'Consolidado - Financeiro'!BP65-'Alea - Financeiro'!BP53</f>
        <v>113.7</v>
      </c>
      <c r="BQ53" s="97">
        <f>'Consolidado - Financeiro'!BQ65-'Alea - Financeiro'!BQ53</f>
        <v>0</v>
      </c>
      <c r="BR53" s="24">
        <f>'Consolidado - Financeiro'!BR65-'Alea - Financeiro'!BR53</f>
        <v>0</v>
      </c>
      <c r="BS53" s="24">
        <f>'Consolidado - Financeiro'!BS65-'Alea - Financeiro'!BS53</f>
        <v>0</v>
      </c>
      <c r="BT53" s="24">
        <f>'Consolidado - Financeiro'!BT65-'Alea - Financeiro'!BT53</f>
        <v>0</v>
      </c>
      <c r="BU53" s="24">
        <f>'Consolidado - Financeiro'!BU65-'Alea - Financeiro'!BU53</f>
        <v>0</v>
      </c>
      <c r="BV53" s="97">
        <f>'Consolidado - Financeiro'!BV65-'Alea - Financeiro'!BV53</f>
        <v>397.80000000000007</v>
      </c>
      <c r="BW53" s="24">
        <f>'Consolidado - Financeiro'!BW65-'Alea - Financeiro'!BW53</f>
        <v>0</v>
      </c>
      <c r="BX53" s="24">
        <f>'Consolidado - Financeiro'!BX65-'Alea - Financeiro'!BX53</f>
        <v>49.1</v>
      </c>
      <c r="BY53" s="24">
        <f>'Consolidado - Financeiro'!BY65-'Alea - Financeiro'!BY53</f>
        <v>246.3</v>
      </c>
      <c r="BZ53" s="24">
        <f>'Consolidado - Financeiro'!BZ65-'Alea - Financeiro'!BZ53</f>
        <v>102.4</v>
      </c>
    </row>
    <row r="54" spans="1:78" x14ac:dyDescent="0.2">
      <c r="A54" s="43" t="s">
        <v>230</v>
      </c>
      <c r="B54" s="25">
        <f t="shared" ref="B54:B55" si="28">IFERROR(-B49/B52,0)</f>
        <v>6.6087405426422274E-2</v>
      </c>
      <c r="C54" s="25">
        <f t="shared" ref="C54:BN55" si="29">IFERROR(-C49/C52,0)</f>
        <v>5.5569750931606009E-2</v>
      </c>
      <c r="D54" s="98">
        <f t="shared" si="29"/>
        <v>6.8915056750965917E-2</v>
      </c>
      <c r="E54" s="25">
        <f t="shared" si="29"/>
        <v>7.8774230018354777E-2</v>
      </c>
      <c r="F54" s="25">
        <f t="shared" si="29"/>
        <v>7.0468624562971149E-2</v>
      </c>
      <c r="G54" s="25">
        <f t="shared" si="29"/>
        <v>6.5610460985946972E-2</v>
      </c>
      <c r="H54" s="25">
        <f t="shared" si="29"/>
        <v>5.9749163551901935E-2</v>
      </c>
      <c r="I54" s="98">
        <f t="shared" si="29"/>
        <v>6.0258722117436068E-2</v>
      </c>
      <c r="J54" s="25">
        <f t="shared" si="29"/>
        <v>7.4046665494744979E-2</v>
      </c>
      <c r="K54" s="25">
        <f t="shared" si="29"/>
        <v>4.5554450505072119E-2</v>
      </c>
      <c r="L54" s="25">
        <f t="shared" si="29"/>
        <v>6.6565919890096553E-2</v>
      </c>
      <c r="M54" s="25">
        <f t="shared" si="29"/>
        <v>6.371972605267659E-2</v>
      </c>
      <c r="N54" s="98">
        <f t="shared" si="29"/>
        <v>7.356342061274504E-2</v>
      </c>
      <c r="O54" s="25">
        <f t="shared" si="29"/>
        <v>8.1164948476724716E-2</v>
      </c>
      <c r="P54" s="25">
        <f t="shared" si="29"/>
        <v>6.5394173023798227E-2</v>
      </c>
      <c r="Q54" s="25">
        <f t="shared" si="29"/>
        <v>7.3415291828929294E-2</v>
      </c>
      <c r="R54" s="25">
        <f t="shared" si="29"/>
        <v>7.558283170458617E-2</v>
      </c>
      <c r="S54" s="98">
        <f t="shared" si="29"/>
        <v>0.10193145603215868</v>
      </c>
      <c r="T54" s="25">
        <f t="shared" si="29"/>
        <v>8.439379026586824E-2</v>
      </c>
      <c r="U54" s="25">
        <f t="shared" si="29"/>
        <v>0.11292127658122945</v>
      </c>
      <c r="V54" s="25">
        <f t="shared" si="29"/>
        <v>0.10392896008543034</v>
      </c>
      <c r="W54" s="25">
        <f t="shared" si="29"/>
        <v>0.11062609507778945</v>
      </c>
      <c r="X54" s="98">
        <f t="shared" si="29"/>
        <v>7.8496292305506241E-2</v>
      </c>
      <c r="Y54" s="25">
        <f t="shared" si="29"/>
        <v>9.9011245731860903E-2</v>
      </c>
      <c r="Z54" s="25">
        <f t="shared" si="29"/>
        <v>7.992992636443691E-2</v>
      </c>
      <c r="AA54" s="25">
        <f t="shared" si="29"/>
        <v>6.5466413049191347E-2</v>
      </c>
      <c r="AB54" s="25">
        <f t="shared" si="29"/>
        <v>7.004461500213098E-2</v>
      </c>
      <c r="AC54" s="98">
        <f t="shared" si="29"/>
        <v>7.855884080673585E-2</v>
      </c>
      <c r="AD54" s="25">
        <f t="shared" si="29"/>
        <v>6.5518108651911461E-2</v>
      </c>
      <c r="AE54" s="25">
        <f t="shared" si="29"/>
        <v>7.4922517180972911E-2</v>
      </c>
      <c r="AF54" s="25">
        <f t="shared" si="29"/>
        <v>7.7550312283136719E-2</v>
      </c>
      <c r="AG54" s="25">
        <f t="shared" si="29"/>
        <v>0.1093927677962247</v>
      </c>
      <c r="AH54" s="98">
        <f t="shared" si="29"/>
        <v>7.9672484800941371E-2</v>
      </c>
      <c r="AI54" s="25">
        <f t="shared" si="29"/>
        <v>7.3875629160578021E-2</v>
      </c>
      <c r="AJ54" s="25">
        <f t="shared" si="29"/>
        <v>8.7167070217917669E-2</v>
      </c>
      <c r="AK54" s="25">
        <f t="shared" si="29"/>
        <v>7.8141279433215263E-2</v>
      </c>
      <c r="AL54" s="25">
        <f t="shared" si="29"/>
        <v>8.0609486360285074E-2</v>
      </c>
      <c r="AM54" s="98">
        <f t="shared" si="29"/>
        <v>7.8337287039033865E-2</v>
      </c>
      <c r="AN54" s="25">
        <f t="shared" si="29"/>
        <v>8.4004352557127321E-2</v>
      </c>
      <c r="AO54" s="25">
        <f t="shared" si="29"/>
        <v>8.0016329863237409E-2</v>
      </c>
      <c r="AP54" s="25">
        <f t="shared" si="29"/>
        <v>7.4174111780594229E-2</v>
      </c>
      <c r="AQ54" s="25">
        <f t="shared" si="29"/>
        <v>7.4728901461574723E-2</v>
      </c>
      <c r="AR54" s="98">
        <f t="shared" si="29"/>
        <v>8.8631360870128198E-2</v>
      </c>
      <c r="AS54" s="25">
        <f t="shared" si="29"/>
        <v>8.8581314878892731E-2</v>
      </c>
      <c r="AT54" s="25">
        <f t="shared" si="29"/>
        <v>9.2135997923695825E-2</v>
      </c>
      <c r="AU54" s="25">
        <f t="shared" si="29"/>
        <v>8.6563307493540048E-2</v>
      </c>
      <c r="AV54" s="25">
        <f t="shared" si="29"/>
        <v>8.7046326349955738E-2</v>
      </c>
      <c r="AW54" s="98">
        <f t="shared" si="29"/>
        <v>7.9281646955759968E-2</v>
      </c>
      <c r="AX54" s="25">
        <f t="shared" si="29"/>
        <v>8.1488610843760023E-2</v>
      </c>
      <c r="AY54" s="25">
        <f t="shared" si="29"/>
        <v>0.10724759111855887</v>
      </c>
      <c r="AZ54" s="25">
        <f t="shared" si="29"/>
        <v>6.5558633425669449E-2</v>
      </c>
      <c r="BA54" s="25">
        <f t="shared" si="29"/>
        <v>6.8719489297784458E-2</v>
      </c>
      <c r="BB54" s="98">
        <f t="shared" si="29"/>
        <v>6.4309631672247389E-2</v>
      </c>
      <c r="BC54" s="25">
        <f t="shared" si="29"/>
        <v>7.7052631578947373E-2</v>
      </c>
      <c r="BD54" s="25">
        <f t="shared" si="29"/>
        <v>6.6476345840130513E-2</v>
      </c>
      <c r="BE54" s="25">
        <f t="shared" si="29"/>
        <v>6.1161022805805119E-2</v>
      </c>
      <c r="BF54" s="25">
        <f t="shared" si="29"/>
        <v>5.3410024650780603E-2</v>
      </c>
      <c r="BG54" s="98">
        <f t="shared" si="29"/>
        <v>0.13383838383838384</v>
      </c>
      <c r="BH54" s="25">
        <f t="shared" si="29"/>
        <v>8.8467614533965247E-2</v>
      </c>
      <c r="BI54" s="25">
        <f t="shared" si="29"/>
        <v>0.42618384401114212</v>
      </c>
      <c r="BJ54" s="25">
        <f t="shared" si="29"/>
        <v>8.090258668134287E-2</v>
      </c>
      <c r="BK54" s="25">
        <f t="shared" si="29"/>
        <v>0.22779922779922782</v>
      </c>
      <c r="BL54" s="98">
        <f t="shared" si="29"/>
        <v>0.15823817292006526</v>
      </c>
      <c r="BM54" s="25">
        <f t="shared" si="29"/>
        <v>0.10330073349633251</v>
      </c>
      <c r="BN54" s="25">
        <f t="shared" si="29"/>
        <v>0.12583222370173103</v>
      </c>
      <c r="BO54" s="25">
        <f t="shared" ref="BO54:BZ55" si="30">IFERROR(-BO49/BO52,0)</f>
        <v>0.12367491166077738</v>
      </c>
      <c r="BP54" s="25">
        <f t="shared" si="30"/>
        <v>3.0588235294117649</v>
      </c>
      <c r="BQ54" s="98">
        <f t="shared" si="30"/>
        <v>-1.2301480484522209</v>
      </c>
      <c r="BR54" s="25">
        <f t="shared" si="30"/>
        <v>-0.86531986531986527</v>
      </c>
      <c r="BS54" s="25">
        <f t="shared" si="30"/>
        <v>0.75415282392026572</v>
      </c>
      <c r="BT54" s="25">
        <f t="shared" si="30"/>
        <v>1.4458598726114651</v>
      </c>
      <c r="BU54" s="25">
        <f t="shared" si="30"/>
        <v>-0.22455752212389379</v>
      </c>
      <c r="BV54" s="98">
        <f t="shared" si="30"/>
        <v>0.54391278013325262</v>
      </c>
      <c r="BW54" s="25">
        <f t="shared" si="30"/>
        <v>-0.5</v>
      </c>
      <c r="BX54" s="25">
        <f t="shared" si="30"/>
        <v>0.24615384615384617</v>
      </c>
      <c r="BY54" s="25">
        <f t="shared" si="30"/>
        <v>9.8793026374608864E-2</v>
      </c>
      <c r="BZ54" s="25">
        <f t="shared" si="30"/>
        <v>0.10535557506584722</v>
      </c>
    </row>
    <row r="55" spans="1:78" x14ac:dyDescent="0.2">
      <c r="A55" s="43" t="s">
        <v>142</v>
      </c>
      <c r="B55" s="25">
        <f t="shared" si="28"/>
        <v>5.4299214074625436E-2</v>
      </c>
      <c r="C55" s="25">
        <f t="shared" si="29"/>
        <v>4.9464751031682068E-2</v>
      </c>
      <c r="D55" s="98">
        <f t="shared" si="29"/>
        <v>4.5314523565406536E-2</v>
      </c>
      <c r="E55" s="25">
        <f t="shared" si="29"/>
        <v>3.3647374241836475E-2</v>
      </c>
      <c r="F55" s="25">
        <f t="shared" si="29"/>
        <v>3.9304159125937113E-2</v>
      </c>
      <c r="G55" s="25">
        <f t="shared" si="29"/>
        <v>5.9133607743885229E-2</v>
      </c>
      <c r="H55" s="25">
        <f t="shared" si="29"/>
        <v>6.2186055483295005E-2</v>
      </c>
      <c r="I55" s="98">
        <f t="shared" si="29"/>
        <v>3.7416800002941959E-2</v>
      </c>
      <c r="J55" s="25">
        <f t="shared" si="29"/>
        <v>2.9428234632645035E-2</v>
      </c>
      <c r="K55" s="25">
        <f t="shared" si="29"/>
        <v>2.3420956488876408E-2</v>
      </c>
      <c r="L55" s="25">
        <f t="shared" si="29"/>
        <v>6.3856614199337886E-2</v>
      </c>
      <c r="M55" s="25">
        <f t="shared" si="29"/>
        <v>6.3238559880318027E-2</v>
      </c>
      <c r="N55" s="98">
        <f t="shared" si="29"/>
        <v>4.7515723810959323E-2</v>
      </c>
      <c r="O55" s="25">
        <f t="shared" si="29"/>
        <v>3.1129861310871032E-2</v>
      </c>
      <c r="P55" s="25">
        <f t="shared" si="29"/>
        <v>6.3073119807626518E-2</v>
      </c>
      <c r="Q55" s="25">
        <f t="shared" si="29"/>
        <v>4.1939063106774754E-2</v>
      </c>
      <c r="R55" s="25">
        <f t="shared" si="29"/>
        <v>6.9412079673654162E-2</v>
      </c>
      <c r="S55" s="98">
        <f t="shared" si="29"/>
        <v>7.4721081835931263E-2</v>
      </c>
      <c r="T55" s="25">
        <f t="shared" si="29"/>
        <v>5.6611734809767118E-2</v>
      </c>
      <c r="U55" s="25">
        <f t="shared" si="29"/>
        <v>0.12129450393801262</v>
      </c>
      <c r="V55" s="25">
        <f t="shared" si="29"/>
        <v>6.0914648294712992E-2</v>
      </c>
      <c r="W55" s="25">
        <f t="shared" si="29"/>
        <v>8.7027978980940723E-2</v>
      </c>
      <c r="X55" s="98">
        <f t="shared" si="29"/>
        <v>5.2281106283571133E-2</v>
      </c>
      <c r="Y55" s="25">
        <f t="shared" si="29"/>
        <v>4.8169596817394834E-2</v>
      </c>
      <c r="Z55" s="25">
        <f t="shared" si="29"/>
        <v>5.7327171676563593E-2</v>
      </c>
      <c r="AA55" s="25">
        <f t="shared" si="29"/>
        <v>4.0957039376787401E-2</v>
      </c>
      <c r="AB55" s="25">
        <f t="shared" si="29"/>
        <v>7.1125751188423569E-2</v>
      </c>
      <c r="AC55" s="98">
        <f t="shared" si="29"/>
        <v>5.7931949953383334E-2</v>
      </c>
      <c r="AD55" s="25">
        <f t="shared" si="29"/>
        <v>4.3265316193329108E-2</v>
      </c>
      <c r="AE55" s="25">
        <f t="shared" si="29"/>
        <v>4.6537384968712216E-2</v>
      </c>
      <c r="AF55" s="25">
        <f t="shared" si="29"/>
        <v>6.4263470046587945E-2</v>
      </c>
      <c r="AG55" s="25">
        <f t="shared" si="29"/>
        <v>0.1805694384667304</v>
      </c>
      <c r="AH55" s="98">
        <f t="shared" si="29"/>
        <v>4.5474058941703033E-2</v>
      </c>
      <c r="AI55" s="25">
        <f t="shared" si="29"/>
        <v>3.1465470977404687E-2</v>
      </c>
      <c r="AJ55" s="25">
        <f t="shared" si="29"/>
        <v>4.097871492783161E-2</v>
      </c>
      <c r="AK55" s="25">
        <f t="shared" si="29"/>
        <v>5.1666637487398477E-2</v>
      </c>
      <c r="AL55" s="25">
        <f t="shared" si="29"/>
        <v>7.546124675744191E-2</v>
      </c>
      <c r="AM55" s="98">
        <f t="shared" si="29"/>
        <v>6.4725792567695964E-2</v>
      </c>
      <c r="AN55" s="25">
        <f t="shared" si="29"/>
        <v>6.596151072726017E-2</v>
      </c>
      <c r="AO55" s="25">
        <f t="shared" si="29"/>
        <v>4.9074751910655232E-2</v>
      </c>
      <c r="AP55" s="25">
        <f t="shared" si="29"/>
        <v>4.9158111869052119E-2</v>
      </c>
      <c r="AQ55" s="25">
        <f t="shared" si="29"/>
        <v>0.12766424387967851</v>
      </c>
      <c r="AR55" s="98">
        <f t="shared" si="29"/>
        <v>5.615964870025493E-2</v>
      </c>
      <c r="AS55" s="25">
        <f t="shared" si="29"/>
        <v>5.5853169191836083E-2</v>
      </c>
      <c r="AT55" s="25">
        <f t="shared" si="29"/>
        <v>5.0783078032432004E-2</v>
      </c>
      <c r="AU55" s="25">
        <f t="shared" si="29"/>
        <v>4.8838043805597038E-2</v>
      </c>
      <c r="AV55" s="25">
        <f t="shared" si="29"/>
        <v>7.5803292455431368E-2</v>
      </c>
      <c r="AW55" s="98">
        <f t="shared" si="29"/>
        <v>6.8212422569746453E-2</v>
      </c>
      <c r="AX55" s="25">
        <f t="shared" si="29"/>
        <v>7.9677677236353203E-2</v>
      </c>
      <c r="AY55" s="25">
        <f t="shared" si="29"/>
        <v>6.7303296642393109E-2</v>
      </c>
      <c r="AZ55" s="25">
        <f t="shared" si="29"/>
        <v>5.1124051498125211E-2</v>
      </c>
      <c r="BA55" s="25">
        <f t="shared" si="29"/>
        <v>8.3135048949041723E-2</v>
      </c>
      <c r="BB55" s="98">
        <f t="shared" si="29"/>
        <v>7.7139163215956402E-2</v>
      </c>
      <c r="BC55" s="25">
        <f t="shared" si="29"/>
        <v>7.4502403843454482E-2</v>
      </c>
      <c r="BD55" s="25">
        <f t="shared" si="29"/>
        <v>7.8339505360285999E-2</v>
      </c>
      <c r="BE55" s="25">
        <f t="shared" si="29"/>
        <v>9.4172629102042021E-2</v>
      </c>
      <c r="BF55" s="25">
        <f t="shared" si="29"/>
        <v>6.2092403229409107E-2</v>
      </c>
      <c r="BG55" s="98">
        <f t="shared" si="29"/>
        <v>0.14204174820613175</v>
      </c>
      <c r="BH55" s="25">
        <f t="shared" si="29"/>
        <v>0.10020703933747412</v>
      </c>
      <c r="BI55" s="25">
        <f t="shared" si="29"/>
        <v>0.20700985761226723</v>
      </c>
      <c r="BJ55" s="25">
        <f t="shared" si="29"/>
        <v>0.25252525252525254</v>
      </c>
      <c r="BK55" s="25">
        <f t="shared" si="29"/>
        <v>0.10474090407938258</v>
      </c>
      <c r="BL55" s="98">
        <f t="shared" si="29"/>
        <v>0.28719008264462809</v>
      </c>
      <c r="BM55" s="25">
        <f t="shared" si="29"/>
        <v>0.3404977375565611</v>
      </c>
      <c r="BN55" s="25">
        <f t="shared" si="29"/>
        <v>0.24131274131274133</v>
      </c>
      <c r="BO55" s="25">
        <f t="shared" si="30"/>
        <v>0.58912386706948638</v>
      </c>
      <c r="BP55" s="25">
        <f t="shared" si="30"/>
        <v>0.19876868953386104</v>
      </c>
      <c r="BQ55" s="98">
        <f t="shared" si="30"/>
        <v>0</v>
      </c>
      <c r="BR55" s="25">
        <f t="shared" si="30"/>
        <v>0</v>
      </c>
      <c r="BS55" s="25">
        <f t="shared" si="30"/>
        <v>0</v>
      </c>
      <c r="BT55" s="25">
        <f t="shared" si="30"/>
        <v>0</v>
      </c>
      <c r="BU55" s="25">
        <f t="shared" si="30"/>
        <v>0</v>
      </c>
      <c r="BV55" s="98">
        <f t="shared" si="30"/>
        <v>0.22850678733031671</v>
      </c>
      <c r="BW55" s="25">
        <f t="shared" si="30"/>
        <v>0</v>
      </c>
      <c r="BX55" s="25">
        <f t="shared" si="30"/>
        <v>0.45621181262729121</v>
      </c>
      <c r="BY55" s="25">
        <f t="shared" si="30"/>
        <v>9.0539991879821355E-2</v>
      </c>
      <c r="BZ55" s="25">
        <f t="shared" si="30"/>
        <v>0.2275390625</v>
      </c>
    </row>
    <row r="56" spans="1:78" x14ac:dyDescent="0.2">
      <c r="A56" s="55"/>
      <c r="D56" s="56"/>
      <c r="I56" s="56"/>
      <c r="N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row>
    <row r="57" spans="1:78" x14ac:dyDescent="0.2">
      <c r="A57" s="13" t="s">
        <v>143</v>
      </c>
    </row>
    <row r="58" spans="1:78" x14ac:dyDescent="0.2">
      <c r="A58" s="29" t="s">
        <v>1</v>
      </c>
      <c r="B58" s="16" t="s">
        <v>277</v>
      </c>
      <c r="C58" s="16" t="s">
        <v>276</v>
      </c>
      <c r="D58" s="16">
        <v>2025</v>
      </c>
      <c r="E58" s="16" t="s">
        <v>274</v>
      </c>
      <c r="F58" s="16" t="s">
        <v>265</v>
      </c>
      <c r="G58" s="16" t="s">
        <v>264</v>
      </c>
      <c r="H58" s="16" t="s">
        <v>263</v>
      </c>
      <c r="I58" s="16">
        <v>2024</v>
      </c>
      <c r="J58" s="16" t="s">
        <v>256</v>
      </c>
      <c r="K58" s="30" t="str">
        <f t="shared" ref="K58:BV58" si="31">K7</f>
        <v>3T24</v>
      </c>
      <c r="L58" s="30" t="str">
        <f t="shared" si="31"/>
        <v>2T24</v>
      </c>
      <c r="M58" s="31" t="str">
        <f t="shared" si="31"/>
        <v>1T24</v>
      </c>
      <c r="N58" s="31">
        <f t="shared" si="31"/>
        <v>2023</v>
      </c>
      <c r="O58" s="31" t="str">
        <f t="shared" si="31"/>
        <v>4T23</v>
      </c>
      <c r="P58" s="31" t="str">
        <f t="shared" si="31"/>
        <v>3T23</v>
      </c>
      <c r="Q58" s="31" t="str">
        <f t="shared" si="31"/>
        <v>2T23</v>
      </c>
      <c r="R58" s="31" t="str">
        <f t="shared" si="31"/>
        <v>1T23</v>
      </c>
      <c r="S58" s="31">
        <f t="shared" si="31"/>
        <v>2022</v>
      </c>
      <c r="T58" s="31" t="str">
        <f t="shared" si="31"/>
        <v>4T22</v>
      </c>
      <c r="U58" s="31" t="str">
        <f t="shared" si="31"/>
        <v>3T22</v>
      </c>
      <c r="V58" s="31" t="str">
        <f t="shared" si="31"/>
        <v>2T22</v>
      </c>
      <c r="W58" s="31" t="str">
        <f t="shared" si="31"/>
        <v>1T22</v>
      </c>
      <c r="X58" s="31">
        <f t="shared" si="31"/>
        <v>2021</v>
      </c>
      <c r="Y58" s="31" t="str">
        <f t="shared" si="31"/>
        <v>4T21</v>
      </c>
      <c r="Z58" s="31" t="str">
        <f t="shared" si="31"/>
        <v>3T21</v>
      </c>
      <c r="AA58" s="31" t="str">
        <f t="shared" si="31"/>
        <v>2T21</v>
      </c>
      <c r="AB58" s="31" t="str">
        <f t="shared" si="31"/>
        <v>1T21</v>
      </c>
      <c r="AC58" s="31">
        <f t="shared" si="31"/>
        <v>2020</v>
      </c>
      <c r="AD58" s="31" t="str">
        <f t="shared" si="31"/>
        <v>4T20</v>
      </c>
      <c r="AE58" s="31" t="str">
        <f t="shared" si="31"/>
        <v>3T20</v>
      </c>
      <c r="AF58" s="31" t="str">
        <f t="shared" si="31"/>
        <v>2T20</v>
      </c>
      <c r="AG58" s="31" t="str">
        <f t="shared" si="31"/>
        <v>1T20</v>
      </c>
      <c r="AH58" s="31">
        <f t="shared" si="31"/>
        <v>2019</v>
      </c>
      <c r="AI58" s="31" t="str">
        <f t="shared" si="31"/>
        <v>4T19</v>
      </c>
      <c r="AJ58" s="31" t="str">
        <f t="shared" si="31"/>
        <v>3T19</v>
      </c>
      <c r="AK58" s="31" t="str">
        <f t="shared" si="31"/>
        <v>2T19</v>
      </c>
      <c r="AL58" s="31" t="str">
        <f t="shared" si="31"/>
        <v>1T19</v>
      </c>
      <c r="AM58" s="31">
        <f t="shared" si="31"/>
        <v>2018</v>
      </c>
      <c r="AN58" s="31" t="str">
        <f t="shared" si="31"/>
        <v>4T18</v>
      </c>
      <c r="AO58" s="31" t="str">
        <f t="shared" si="31"/>
        <v>3T18</v>
      </c>
      <c r="AP58" s="31" t="str">
        <f t="shared" si="31"/>
        <v>2T18</v>
      </c>
      <c r="AQ58" s="31" t="str">
        <f t="shared" si="31"/>
        <v>1T18</v>
      </c>
      <c r="AR58" s="31">
        <f t="shared" si="31"/>
        <v>2017</v>
      </c>
      <c r="AS58" s="31" t="str">
        <f t="shared" si="31"/>
        <v>4T17</v>
      </c>
      <c r="AT58" s="31" t="str">
        <f t="shared" si="31"/>
        <v>3T17</v>
      </c>
      <c r="AU58" s="31" t="str">
        <f t="shared" si="31"/>
        <v>2T17</v>
      </c>
      <c r="AV58" s="31" t="str">
        <f t="shared" si="31"/>
        <v>1T17</v>
      </c>
      <c r="AW58" s="31">
        <f t="shared" si="31"/>
        <v>2016</v>
      </c>
      <c r="AX58" s="31" t="str">
        <f t="shared" si="31"/>
        <v>4T16</v>
      </c>
      <c r="AY58" s="31" t="str">
        <f t="shared" si="31"/>
        <v>3T16</v>
      </c>
      <c r="AZ58" s="31" t="str">
        <f t="shared" si="31"/>
        <v>2T16</v>
      </c>
      <c r="BA58" s="31" t="str">
        <f t="shared" si="31"/>
        <v>1T16</v>
      </c>
      <c r="BB58" s="31">
        <f t="shared" si="31"/>
        <v>2015</v>
      </c>
      <c r="BC58" s="31" t="str">
        <f t="shared" si="31"/>
        <v>4T15</v>
      </c>
      <c r="BD58" s="31" t="str">
        <f t="shared" si="31"/>
        <v>3T15</v>
      </c>
      <c r="BE58" s="31" t="str">
        <f t="shared" si="31"/>
        <v>2T15</v>
      </c>
      <c r="BF58" s="31" t="str">
        <f t="shared" si="31"/>
        <v>1T15</v>
      </c>
      <c r="BG58" s="31">
        <f t="shared" si="31"/>
        <v>2014</v>
      </c>
      <c r="BH58" s="31" t="str">
        <f t="shared" si="31"/>
        <v>4T14</v>
      </c>
      <c r="BI58" s="31" t="str">
        <f t="shared" si="31"/>
        <v>3T14</v>
      </c>
      <c r="BJ58" s="31" t="str">
        <f t="shared" si="31"/>
        <v>2T14</v>
      </c>
      <c r="BK58" s="31" t="str">
        <f t="shared" si="31"/>
        <v>1T14</v>
      </c>
      <c r="BL58" s="31">
        <f t="shared" si="31"/>
        <v>2013</v>
      </c>
      <c r="BM58" s="31" t="str">
        <f t="shared" si="31"/>
        <v>4T13</v>
      </c>
      <c r="BN58" s="31" t="str">
        <f t="shared" si="31"/>
        <v>3T13</v>
      </c>
      <c r="BO58" s="31" t="str">
        <f t="shared" si="31"/>
        <v>2T13</v>
      </c>
      <c r="BP58" s="31" t="str">
        <f t="shared" si="31"/>
        <v>1T13</v>
      </c>
      <c r="BQ58" s="31">
        <f t="shared" si="31"/>
        <v>2012</v>
      </c>
      <c r="BR58" s="31" t="str">
        <f t="shared" si="31"/>
        <v>4T12</v>
      </c>
      <c r="BS58" s="31" t="str">
        <f t="shared" si="31"/>
        <v>3T12</v>
      </c>
      <c r="BT58" s="31" t="str">
        <f t="shared" si="31"/>
        <v>2T12</v>
      </c>
      <c r="BU58" s="31" t="str">
        <f t="shared" si="31"/>
        <v>1T12</v>
      </c>
      <c r="BV58" s="31">
        <f t="shared" si="31"/>
        <v>2011</v>
      </c>
      <c r="BW58" s="31" t="str">
        <f t="shared" ref="BW58:BZ58" si="32">BW7</f>
        <v>4T11</v>
      </c>
      <c r="BX58" s="31" t="str">
        <f t="shared" si="32"/>
        <v>3T11</v>
      </c>
      <c r="BY58" s="31" t="str">
        <f t="shared" si="32"/>
        <v>2T11</v>
      </c>
      <c r="BZ58" s="31" t="str">
        <f t="shared" si="32"/>
        <v>1T11</v>
      </c>
    </row>
    <row r="59" spans="1:78" s="55" customFormat="1" x14ac:dyDescent="0.2">
      <c r="A59" s="19" t="s">
        <v>144</v>
      </c>
      <c r="B59" s="54">
        <f>'Consolidado - Financeiro'!B71-'Alea - Financeiro'!B59</f>
        <v>-29.677486510000001</v>
      </c>
      <c r="C59" s="54">
        <f>'Consolidado - Financeiro'!C71-'Alea - Financeiro'!C59</f>
        <v>-15.88322103</v>
      </c>
      <c r="D59" s="108">
        <f>'Consolidado - Financeiro'!D71-'Alea - Financeiro'!D59</f>
        <v>-79.5</v>
      </c>
      <c r="E59" s="54">
        <f>'Consolidado - Financeiro'!E71-'Alea - Financeiro'!E59</f>
        <v>-28.799999999999997</v>
      </c>
      <c r="F59" s="54">
        <f>'Consolidado - Financeiro'!F71-'Alea - Financeiro'!F59</f>
        <v>-24.392139489999998</v>
      </c>
      <c r="G59" s="54">
        <f>'Consolidado - Financeiro'!G71-'Alea - Financeiro'!G59</f>
        <v>-4.9764548399999997</v>
      </c>
      <c r="H59" s="54">
        <f>'Consolidado - Financeiro'!H71-'Alea - Financeiro'!H59</f>
        <v>-21.324425290000001</v>
      </c>
      <c r="I59" s="108">
        <f>'Consolidado - Financeiro'!I71-'Alea - Financeiro'!I59</f>
        <v>-46.329685569999995</v>
      </c>
      <c r="J59" s="54">
        <f>'Consolidado - Financeiro'!J71-'Alea - Financeiro'!J59</f>
        <v>-23.290411389999999</v>
      </c>
      <c r="K59" s="54">
        <f>'Consolidado - Financeiro'!K71-'Alea - Financeiro'!K59</f>
        <v>-19.998676</v>
      </c>
      <c r="L59" s="54">
        <f>'Consolidado - Financeiro'!L71-'Alea - Financeiro'!L59</f>
        <v>-13.10260033</v>
      </c>
      <c r="M59" s="54">
        <f>'Consolidado - Financeiro'!M71-'Alea - Financeiro'!M59</f>
        <v>10.06200215</v>
      </c>
      <c r="N59" s="108">
        <f>'Consolidado - Financeiro'!N71-'Alea - Financeiro'!N59</f>
        <v>-78.050685880000003</v>
      </c>
      <c r="O59" s="54">
        <f>'Consolidado - Financeiro'!O71-'Alea - Financeiro'!O59</f>
        <v>-22.074000000000002</v>
      </c>
      <c r="P59" s="54">
        <f>'Consolidado - Financeiro'!P71-'Alea - Financeiro'!P59</f>
        <v>-26.65987269</v>
      </c>
      <c r="Q59" s="54">
        <f>'Consolidado - Financeiro'!Q71-'Alea - Financeiro'!Q59</f>
        <v>-12.52134294</v>
      </c>
      <c r="R59" s="54">
        <f>'Consolidado - Financeiro'!R71-'Alea - Financeiro'!R59</f>
        <v>-16.8</v>
      </c>
      <c r="S59" s="108">
        <f>'Consolidado - Financeiro'!S71-'Alea - Financeiro'!S59</f>
        <v>-95.6</v>
      </c>
      <c r="T59" s="54">
        <f>'Consolidado - Financeiro'!T71-'Alea - Financeiro'!T59</f>
        <v>-28.094768980000001</v>
      </c>
      <c r="U59" s="54">
        <f>'Consolidado - Financeiro'!U71-'Alea - Financeiro'!U59</f>
        <v>-39.884</v>
      </c>
      <c r="V59" s="54">
        <f>'Consolidado - Financeiro'!V71-'Alea - Financeiro'!V59</f>
        <v>-17.3</v>
      </c>
      <c r="W59" s="54">
        <f>'Consolidado - Financeiro'!W71-'Alea - Financeiro'!W59</f>
        <v>-10.25368512</v>
      </c>
      <c r="X59" s="108">
        <f>'Consolidado - Financeiro'!X71-'Alea - Financeiro'!X59</f>
        <v>-67.170234312999995</v>
      </c>
      <c r="Y59" s="54">
        <f>'Consolidado - Financeiro'!Y71-'Alea - Financeiro'!Y59</f>
        <v>-23.494768980000003</v>
      </c>
      <c r="Z59" s="54">
        <f>'Consolidado - Financeiro'!Z71-'Alea - Financeiro'!Z59</f>
        <v>-8.4319299050000005</v>
      </c>
      <c r="AA59" s="54">
        <f>'Consolidado - Financeiro'!AA71-'Alea - Financeiro'!AA59</f>
        <v>-19.784558658000002</v>
      </c>
      <c r="AB59" s="54">
        <f>'Consolidado - Financeiro'!AB71-'Alea - Financeiro'!AB59</f>
        <v>-15.35897677</v>
      </c>
      <c r="AC59" s="108">
        <f>'Consolidado - Financeiro'!AC71-'Alea - Financeiro'!AC59</f>
        <v>-67.8</v>
      </c>
      <c r="AD59" s="54">
        <f>'Consolidado - Financeiro'!AD71-'Alea - Financeiro'!AD59</f>
        <v>-21.4</v>
      </c>
      <c r="AE59" s="54">
        <f>'Consolidado - Financeiro'!AE71-'Alea - Financeiro'!AE59</f>
        <v>-15.1</v>
      </c>
      <c r="AF59" s="54">
        <f>'Consolidado - Financeiro'!AF71-'Alea - Financeiro'!AF59</f>
        <v>-16</v>
      </c>
      <c r="AG59" s="54">
        <f>'Consolidado - Financeiro'!AG71-'Alea - Financeiro'!AG59</f>
        <v>-15.2</v>
      </c>
      <c r="AH59" s="108">
        <f>'Consolidado - Financeiro'!AH71-'Alea - Financeiro'!AH59</f>
        <v>-60.5</v>
      </c>
      <c r="AI59" s="54">
        <f>'Consolidado - Financeiro'!AI71-'Alea - Financeiro'!AI59</f>
        <v>-18</v>
      </c>
      <c r="AJ59" s="54">
        <f>'Consolidado - Financeiro'!AJ71-'Alea - Financeiro'!AJ59</f>
        <v>-13.1</v>
      </c>
      <c r="AK59" s="54">
        <f>'Consolidado - Financeiro'!AK71-'Alea - Financeiro'!AK59</f>
        <v>-13.5</v>
      </c>
      <c r="AL59" s="54">
        <f>'Consolidado - Financeiro'!AL71-'Alea - Financeiro'!AL59</f>
        <v>-15.9</v>
      </c>
      <c r="AM59" s="108">
        <f>'Consolidado - Financeiro'!AM71-'Alea - Financeiro'!AM59</f>
        <v>-81.5</v>
      </c>
      <c r="AN59" s="54">
        <f>'Consolidado - Financeiro'!AN71-'Alea - Financeiro'!AN59</f>
        <v>-32.200000000000003</v>
      </c>
      <c r="AO59" s="54">
        <f>'Consolidado - Financeiro'!AO71-'Alea - Financeiro'!AO59</f>
        <v>-13.7</v>
      </c>
      <c r="AP59" s="54">
        <f>'Consolidado - Financeiro'!AP71-'Alea - Financeiro'!AP59</f>
        <v>-20.8</v>
      </c>
      <c r="AQ59" s="54">
        <f>'Consolidado - Financeiro'!AQ71-'Alea - Financeiro'!AQ59</f>
        <v>-14.8</v>
      </c>
      <c r="AR59" s="108">
        <f>'Consolidado - Financeiro'!AR71-'Alea - Financeiro'!AR59</f>
        <v>-98.5</v>
      </c>
      <c r="AS59" s="54">
        <f>'Consolidado - Financeiro'!AS71-'Alea - Financeiro'!AS59</f>
        <v>-12.1</v>
      </c>
      <c r="AT59" s="54">
        <f>'Consolidado - Financeiro'!AT71-'Alea - Financeiro'!AT59</f>
        <v>-36</v>
      </c>
      <c r="AU59" s="54">
        <f>'Consolidado - Financeiro'!AU71-'Alea - Financeiro'!AU59</f>
        <v>-21.7</v>
      </c>
      <c r="AV59" s="54">
        <f>'Consolidado - Financeiro'!AV71-'Alea - Financeiro'!AV59</f>
        <v>-28.7</v>
      </c>
      <c r="AW59" s="108">
        <f>'Consolidado - Financeiro'!AW71-'Alea - Financeiro'!AW59</f>
        <v>-36.700000000000003</v>
      </c>
      <c r="AX59" s="54">
        <f>'Consolidado - Financeiro'!AX71-'Alea - Financeiro'!AX59</f>
        <v>-3.7</v>
      </c>
      <c r="AY59" s="54">
        <f>'Consolidado - Financeiro'!AY71-'Alea - Financeiro'!AY59</f>
        <v>-10.5</v>
      </c>
      <c r="AZ59" s="54">
        <f>'Consolidado - Financeiro'!AZ71-'Alea - Financeiro'!AZ59</f>
        <v>-7.3</v>
      </c>
      <c r="BA59" s="54">
        <f>'Consolidado - Financeiro'!BA71-'Alea - Financeiro'!BA59</f>
        <v>-15.2</v>
      </c>
      <c r="BB59" s="108">
        <f>'Consolidado - Financeiro'!BB71-'Alea - Financeiro'!BB59</f>
        <v>-52.6</v>
      </c>
      <c r="BC59" s="54">
        <f>'Consolidado - Financeiro'!BC71-'Alea - Financeiro'!BC59</f>
        <v>-20.399999999999999</v>
      </c>
      <c r="BD59" s="54">
        <f>'Consolidado - Financeiro'!BD71-'Alea - Financeiro'!BD59</f>
        <v>-15.5</v>
      </c>
      <c r="BE59" s="54">
        <f>'Consolidado - Financeiro'!BE71-'Alea - Financeiro'!BE59</f>
        <v>-11.7</v>
      </c>
      <c r="BF59" s="54">
        <f>'Consolidado - Financeiro'!BF71-'Alea - Financeiro'!BF59</f>
        <v>-5</v>
      </c>
      <c r="BG59" s="108">
        <f>'Consolidado - Financeiro'!BG71-'Alea - Financeiro'!BG59</f>
        <v>-62.2</v>
      </c>
      <c r="BH59" s="54">
        <f>'Consolidado - Financeiro'!BH71-'Alea - Financeiro'!BH59</f>
        <v>-25.5</v>
      </c>
      <c r="BI59" s="54">
        <f>'Consolidado - Financeiro'!BI71-'Alea - Financeiro'!BI59</f>
        <v>-11.7</v>
      </c>
      <c r="BJ59" s="54">
        <f>'Consolidado - Financeiro'!BJ71-'Alea - Financeiro'!BJ59</f>
        <v>-15</v>
      </c>
      <c r="BK59" s="54">
        <f>'Consolidado - Financeiro'!BK71-'Alea - Financeiro'!BK59</f>
        <v>-10</v>
      </c>
      <c r="BL59" s="108">
        <f>'Consolidado - Financeiro'!BL71-'Alea - Financeiro'!BL59</f>
        <v>-24.8</v>
      </c>
      <c r="BM59" s="54">
        <f>'Consolidado - Financeiro'!BM71-'Alea - Financeiro'!BM59</f>
        <v>-9.1999999999999993</v>
      </c>
      <c r="BN59" s="54">
        <f>'Consolidado - Financeiro'!BN71-'Alea - Financeiro'!BN59</f>
        <v>-16.2</v>
      </c>
      <c r="BO59" s="54">
        <f>'Consolidado - Financeiro'!BO71-'Alea - Financeiro'!BO59</f>
        <v>3.7</v>
      </c>
      <c r="BP59" s="54">
        <f>'Consolidado - Financeiro'!BP71-'Alea - Financeiro'!BP59</f>
        <v>-3.1</v>
      </c>
      <c r="BQ59" s="108">
        <f>'Consolidado - Financeiro'!BQ71-'Alea - Financeiro'!BQ59</f>
        <v>-47.8</v>
      </c>
      <c r="BR59" s="54">
        <f>'Consolidado - Financeiro'!BR71-'Alea - Financeiro'!BR59</f>
        <v>-18</v>
      </c>
      <c r="BS59" s="54">
        <f>'Consolidado - Financeiro'!BS71-'Alea - Financeiro'!BS59</f>
        <v>-12</v>
      </c>
      <c r="BT59" s="54">
        <f>'Consolidado - Financeiro'!BT71-'Alea - Financeiro'!BT59</f>
        <v>-12.9</v>
      </c>
      <c r="BU59" s="54">
        <f>'Consolidado - Financeiro'!BU71-'Alea - Financeiro'!BU59</f>
        <v>-4.8</v>
      </c>
      <c r="BV59" s="108">
        <f>'Consolidado - Financeiro'!BV71-'Alea - Financeiro'!BV59</f>
        <v>-60.3</v>
      </c>
      <c r="BW59" s="54">
        <f>'Consolidado - Financeiro'!BW71-'Alea - Financeiro'!BW59</f>
        <v>-54.5</v>
      </c>
      <c r="BX59" s="54">
        <f>'Consolidado - Financeiro'!BX71-'Alea - Financeiro'!BX59</f>
        <v>-0.7</v>
      </c>
      <c r="BY59" s="54">
        <f>'Consolidado - Financeiro'!BY71-'Alea - Financeiro'!BY59</f>
        <v>-1.1000000000000001</v>
      </c>
      <c r="BZ59" s="54">
        <f>'Consolidado - Financeiro'!BZ71-'Alea - Financeiro'!BZ59</f>
        <v>-4.0999999999999996</v>
      </c>
    </row>
    <row r="60" spans="1:78" x14ac:dyDescent="0.2">
      <c r="A60" s="23" t="s">
        <v>145</v>
      </c>
      <c r="B60" s="24">
        <f>'Consolidado - Financeiro'!B72-'Alea - Financeiro'!B60</f>
        <v>-21.986653069999999</v>
      </c>
      <c r="C60" s="24">
        <f>'Consolidado - Financeiro'!C72-'Alea - Financeiro'!C60</f>
        <v>-10.426270429999999</v>
      </c>
      <c r="D60" s="97">
        <f>'Consolidado - Financeiro'!D72-'Alea - Financeiro'!D60</f>
        <v>-47.3</v>
      </c>
      <c r="E60" s="24">
        <f>'Consolidado - Financeiro'!E72-'Alea - Financeiro'!E60</f>
        <v>-11</v>
      </c>
      <c r="F60" s="24">
        <f>'Consolidado - Financeiro'!F72-'Alea - Financeiro'!F60</f>
        <v>-16.344000000000001</v>
      </c>
      <c r="G60" s="24">
        <f>'Consolidado - Financeiro'!G72-'Alea - Financeiro'!G60</f>
        <v>-5.8209999999999997</v>
      </c>
      <c r="H60" s="24">
        <f>'Consolidado - Financeiro'!H72-'Alea - Financeiro'!H60</f>
        <v>-14.090999999999999</v>
      </c>
      <c r="I60" s="97">
        <f>'Consolidado - Financeiro'!I72-'Alea - Financeiro'!I60</f>
        <v>-28.904</v>
      </c>
      <c r="J60" s="24">
        <f>'Consolidado - Financeiro'!J72-'Alea - Financeiro'!J60</f>
        <v>-14.205</v>
      </c>
      <c r="K60" s="24">
        <f>'Consolidado - Financeiro'!K72-'Alea - Financeiro'!K60</f>
        <v>-15.433</v>
      </c>
      <c r="L60" s="24">
        <f>'Consolidado - Financeiro'!L72-'Alea - Financeiro'!L60</f>
        <v>-12.343999999999999</v>
      </c>
      <c r="M60" s="24">
        <f>'Consolidado - Financeiro'!M72-'Alea - Financeiro'!M60</f>
        <v>13.077999999999999</v>
      </c>
      <c r="N60" s="97">
        <f>'Consolidado - Financeiro'!N72-'Alea - Financeiro'!N60</f>
        <v>-70.063000000000002</v>
      </c>
      <c r="O60" s="24">
        <f>'Consolidado - Financeiro'!O72-'Alea - Financeiro'!O60</f>
        <v>-20.798000000000002</v>
      </c>
      <c r="P60" s="24">
        <f>'Consolidado - Financeiro'!P72-'Alea - Financeiro'!P60</f>
        <v>-19.078000000000003</v>
      </c>
      <c r="Q60" s="24">
        <f>'Consolidado - Financeiro'!Q72-'Alea - Financeiro'!Q60</f>
        <v>-16.079000000000001</v>
      </c>
      <c r="R60" s="24">
        <f>'Consolidado - Financeiro'!R72-'Alea - Financeiro'!R60</f>
        <v>-14.1</v>
      </c>
      <c r="S60" s="97">
        <f>'Consolidado - Financeiro'!S72-'Alea - Financeiro'!S60</f>
        <v>-76.099999999999994</v>
      </c>
      <c r="T60" s="24">
        <f>'Consolidado - Financeiro'!T72-'Alea - Financeiro'!T60</f>
        <v>-29.1</v>
      </c>
      <c r="U60" s="24">
        <f>'Consolidado - Financeiro'!U72-'Alea - Financeiro'!U60</f>
        <v>-23.4</v>
      </c>
      <c r="V60" s="24">
        <f>'Consolidado - Financeiro'!V72-'Alea - Financeiro'!V60</f>
        <v>-15.5</v>
      </c>
      <c r="W60" s="24">
        <f>'Consolidado - Financeiro'!W72-'Alea - Financeiro'!W60</f>
        <v>-8.1</v>
      </c>
      <c r="X60" s="97">
        <f>'Consolidado - Financeiro'!X72-'Alea - Financeiro'!X60</f>
        <v>-57.4</v>
      </c>
      <c r="Y60" s="24">
        <f>'Consolidado - Financeiro'!Y72-'Alea - Financeiro'!Y60</f>
        <v>-19.2</v>
      </c>
      <c r="Z60" s="24">
        <f>'Consolidado - Financeiro'!Z72-'Alea - Financeiro'!Z60</f>
        <v>-10.199999999999999</v>
      </c>
      <c r="AA60" s="24">
        <f>'Consolidado - Financeiro'!AA72-'Alea - Financeiro'!AA60</f>
        <v>-15.6</v>
      </c>
      <c r="AB60" s="24">
        <f>'Consolidado - Financeiro'!AB72-'Alea - Financeiro'!AB60</f>
        <v>-12.5</v>
      </c>
      <c r="AC60" s="97">
        <f>'Consolidado - Financeiro'!AC72-'Alea - Financeiro'!AC60</f>
        <v>-54.9</v>
      </c>
      <c r="AD60" s="24">
        <f>'Consolidado - Financeiro'!AD72-'Alea - Financeiro'!AD60</f>
        <v>-22.5</v>
      </c>
      <c r="AE60" s="24">
        <f>'Consolidado - Financeiro'!AE72-'Alea - Financeiro'!AE60</f>
        <v>-12.2</v>
      </c>
      <c r="AF60" s="24">
        <f>'Consolidado - Financeiro'!AF72-'Alea - Financeiro'!AF60</f>
        <v>-9.3000000000000007</v>
      </c>
      <c r="AG60" s="24">
        <f>'Consolidado - Financeiro'!AG72-'Alea - Financeiro'!AG60</f>
        <v>-11</v>
      </c>
      <c r="AH60" s="97">
        <f>'Consolidado - Financeiro'!AH72-'Alea - Financeiro'!AH60</f>
        <v>-39.799999999999997</v>
      </c>
      <c r="AI60" s="24">
        <f>'Consolidado - Financeiro'!AI72-'Alea - Financeiro'!AI60</f>
        <v>-16.399999999999999</v>
      </c>
      <c r="AJ60" s="24">
        <f>'Consolidado - Financeiro'!AJ72-'Alea - Financeiro'!AJ60</f>
        <v>-5.9</v>
      </c>
      <c r="AK60" s="24">
        <f>'Consolidado - Financeiro'!AK72-'Alea - Financeiro'!AK60</f>
        <v>-5.2</v>
      </c>
      <c r="AL60" s="24">
        <f>'Consolidado - Financeiro'!AL72-'Alea - Financeiro'!AL60</f>
        <v>-12.4</v>
      </c>
      <c r="AM60" s="97">
        <f>'Consolidado - Financeiro'!AM72-'Alea - Financeiro'!AM60</f>
        <v>-53.9</v>
      </c>
      <c r="AN60" s="24">
        <f>'Consolidado - Financeiro'!AN72-'Alea - Financeiro'!AN60</f>
        <v>-21.4</v>
      </c>
      <c r="AO60" s="24">
        <f>'Consolidado - Financeiro'!AO72-'Alea - Financeiro'!AO60</f>
        <v>-7.9</v>
      </c>
      <c r="AP60" s="24">
        <f>'Consolidado - Financeiro'!AP72-'Alea - Financeiro'!AP60</f>
        <v>-14.3</v>
      </c>
      <c r="AQ60" s="24">
        <f>'Consolidado - Financeiro'!AQ72-'Alea - Financeiro'!AQ60</f>
        <v>-10.3</v>
      </c>
      <c r="AR60" s="97">
        <f>'Consolidado - Financeiro'!AR72-'Alea - Financeiro'!AR60</f>
        <v>-51.8</v>
      </c>
      <c r="AS60" s="24">
        <f>'Consolidado - Financeiro'!AS72-'Alea - Financeiro'!AS60</f>
        <v>-4.8</v>
      </c>
      <c r="AT60" s="24">
        <f>'Consolidado - Financeiro'!AT72-'Alea - Financeiro'!AT60</f>
        <v>-28.3</v>
      </c>
      <c r="AU60" s="24">
        <f>'Consolidado - Financeiro'!AU72-'Alea - Financeiro'!AU60</f>
        <v>-6.6</v>
      </c>
      <c r="AV60" s="24">
        <f>'Consolidado - Financeiro'!AV72-'Alea - Financeiro'!AV60</f>
        <v>-12.1</v>
      </c>
      <c r="AW60" s="97">
        <f>'Consolidado - Financeiro'!AW72-'Alea - Financeiro'!AW60</f>
        <v>-21.2</v>
      </c>
      <c r="AX60" s="24">
        <f>'Consolidado - Financeiro'!AX72-'Alea - Financeiro'!AX60</f>
        <v>-0.8</v>
      </c>
      <c r="AY60" s="24">
        <f>'Consolidado - Financeiro'!AY72-'Alea - Financeiro'!AY60</f>
        <v>-7.7</v>
      </c>
      <c r="AZ60" s="24">
        <f>'Consolidado - Financeiro'!AZ72-'Alea - Financeiro'!AZ60</f>
        <v>-5.6</v>
      </c>
      <c r="BA60" s="24">
        <f>'Consolidado - Financeiro'!BA72-'Alea - Financeiro'!BA60</f>
        <v>-7.1</v>
      </c>
      <c r="BB60" s="97">
        <f>'Consolidado - Financeiro'!BB72-'Alea - Financeiro'!BB60</f>
        <v>-27.3</v>
      </c>
      <c r="BC60" s="24">
        <f>'Consolidado - Financeiro'!BC72-'Alea - Financeiro'!BC60</f>
        <v>-8.4</v>
      </c>
      <c r="BD60" s="24">
        <f>'Consolidado - Financeiro'!BD72-'Alea - Financeiro'!BD60</f>
        <v>-8</v>
      </c>
      <c r="BE60" s="24">
        <f>'Consolidado - Financeiro'!BE72-'Alea - Financeiro'!BE60</f>
        <v>-10.9</v>
      </c>
      <c r="BF60" s="24">
        <f>'Consolidado - Financeiro'!BF72-'Alea - Financeiro'!BF60</f>
        <v>0</v>
      </c>
      <c r="BG60" s="97">
        <f>'Consolidado - Financeiro'!BG72-'Alea - Financeiro'!BG60</f>
        <v>-51.2</v>
      </c>
      <c r="BH60" s="24">
        <f>'Consolidado - Financeiro'!BH72-'Alea - Financeiro'!BH60</f>
        <v>-14.3</v>
      </c>
      <c r="BI60" s="24">
        <f>'Consolidado - Financeiro'!BI72-'Alea - Financeiro'!BI60</f>
        <v>-11.7</v>
      </c>
      <c r="BJ60" s="24">
        <f>'Consolidado - Financeiro'!BJ72-'Alea - Financeiro'!BJ60</f>
        <v>-15.1</v>
      </c>
      <c r="BK60" s="24">
        <f>'Consolidado - Financeiro'!BK72-'Alea - Financeiro'!BK60</f>
        <v>-10</v>
      </c>
      <c r="BL60" s="97">
        <f>'Consolidado - Financeiro'!BL72-'Alea - Financeiro'!BL60</f>
        <v>-18.100000000000001</v>
      </c>
      <c r="BM60" s="24">
        <f>'Consolidado - Financeiro'!BM72-'Alea - Financeiro'!BM60</f>
        <v>-4</v>
      </c>
      <c r="BN60" s="24">
        <f>'Consolidado - Financeiro'!BN72-'Alea - Financeiro'!BN60</f>
        <v>-14.8</v>
      </c>
      <c r="BO60" s="24">
        <f>'Consolidado - Financeiro'!BO72-'Alea - Financeiro'!BO60</f>
        <v>3.7</v>
      </c>
      <c r="BP60" s="24">
        <f>'Consolidado - Financeiro'!BP72-'Alea - Financeiro'!BP60</f>
        <v>-3.1</v>
      </c>
      <c r="BQ60" s="97">
        <f>'Consolidado - Financeiro'!BQ72-'Alea - Financeiro'!BQ60</f>
        <v>-17.5</v>
      </c>
      <c r="BR60" s="24">
        <f>'Consolidado - Financeiro'!BR72-'Alea - Financeiro'!BR60</f>
        <v>-5.2</v>
      </c>
      <c r="BS60" s="24">
        <f>'Consolidado - Financeiro'!BS72-'Alea - Financeiro'!BS60</f>
        <v>-3.3</v>
      </c>
      <c r="BT60" s="24">
        <f>'Consolidado - Financeiro'!BT72-'Alea - Financeiro'!BT60</f>
        <v>-4.3</v>
      </c>
      <c r="BU60" s="24">
        <f>'Consolidado - Financeiro'!BU72-'Alea - Financeiro'!BU60</f>
        <v>-4.7</v>
      </c>
      <c r="BV60" s="97">
        <f>'Consolidado - Financeiro'!BV72-'Alea - Financeiro'!BV60</f>
        <v>-15.2</v>
      </c>
      <c r="BW60" s="24">
        <f>'Consolidado - Financeiro'!BW72-'Alea - Financeiro'!BW60</f>
        <v>-5.0999999999999996</v>
      </c>
      <c r="BX60" s="24">
        <f>'Consolidado - Financeiro'!BX72-'Alea - Financeiro'!BX60</f>
        <v>-5.3</v>
      </c>
      <c r="BY60" s="24">
        <f>'Consolidado - Financeiro'!BY72-'Alea - Financeiro'!BY60</f>
        <v>-2.5</v>
      </c>
      <c r="BZ60" s="24">
        <f>'Consolidado - Financeiro'!BZ72-'Alea - Financeiro'!BZ60</f>
        <v>-2.2000000000000002</v>
      </c>
    </row>
    <row r="61" spans="1:78" x14ac:dyDescent="0.2">
      <c r="A61" s="23" t="s">
        <v>146</v>
      </c>
      <c r="B61" s="24">
        <f>'Consolidado - Financeiro'!B73-'Alea - Financeiro'!B61</f>
        <v>-7.6908334399999996</v>
      </c>
      <c r="C61" s="24">
        <f>'Consolidado - Financeiro'!C73-'Alea - Financeiro'!C61</f>
        <v>-5.4569506000000008</v>
      </c>
      <c r="D61" s="97">
        <f>'Consolidado - Financeiro'!D73-'Alea - Financeiro'!D61</f>
        <v>-32.200000000000003</v>
      </c>
      <c r="E61" s="24">
        <f>'Consolidado - Financeiro'!E73-'Alea - Financeiro'!E61</f>
        <v>-17.799999999999997</v>
      </c>
      <c r="F61" s="24">
        <f>'Consolidado - Financeiro'!F73-'Alea - Financeiro'!F61</f>
        <v>-8.0481394900000005</v>
      </c>
      <c r="G61" s="24">
        <f>'Consolidado - Financeiro'!G73-'Alea - Financeiro'!G61</f>
        <v>0.84454516000000002</v>
      </c>
      <c r="H61" s="24">
        <f>'Consolidado - Financeiro'!H73-'Alea - Financeiro'!H61</f>
        <v>-7.2334252899999996</v>
      </c>
      <c r="I61" s="97">
        <f>'Consolidado - Financeiro'!I73-'Alea - Financeiro'!I61</f>
        <v>-17.425685570000002</v>
      </c>
      <c r="J61" s="24">
        <f>'Consolidado - Financeiro'!J73-'Alea - Financeiro'!J61</f>
        <v>-9.0854113900000009</v>
      </c>
      <c r="K61" s="24">
        <f>'Consolidado - Financeiro'!K73-'Alea - Financeiro'!K61</f>
        <v>-4.5656760000000007</v>
      </c>
      <c r="L61" s="24">
        <f>'Consolidado - Financeiro'!L73-'Alea - Financeiro'!L61</f>
        <v>-0.75860032999999993</v>
      </c>
      <c r="M61" s="24">
        <f>'Consolidado - Financeiro'!M73-'Alea - Financeiro'!M61</f>
        <v>-3.0159978500000002</v>
      </c>
      <c r="N61" s="97">
        <f>'Consolidado - Financeiro'!N73-'Alea - Financeiro'!N61</f>
        <v>-7.9876858800000035</v>
      </c>
      <c r="O61" s="24">
        <f>'Consolidado - Financeiro'!O73-'Alea - Financeiro'!O61</f>
        <v>-1.2759999999999985</v>
      </c>
      <c r="P61" s="24">
        <f>'Consolidado - Financeiro'!P73-'Alea - Financeiro'!P61</f>
        <v>-7.5998726899999998</v>
      </c>
      <c r="Q61" s="24">
        <f>'Consolidado - Financeiro'!Q73-'Alea - Financeiro'!Q61</f>
        <v>3.5576570600000013</v>
      </c>
      <c r="R61" s="24">
        <f>'Consolidado - Financeiro'!R73-'Alea - Financeiro'!R61</f>
        <v>-2.7</v>
      </c>
      <c r="S61" s="97">
        <f>'Consolidado - Financeiro'!S73-'Alea - Financeiro'!S61</f>
        <v>-19.5</v>
      </c>
      <c r="T61" s="24">
        <f>'Consolidado - Financeiro'!T73-'Alea - Financeiro'!T61</f>
        <v>1.1052310199999991</v>
      </c>
      <c r="U61" s="24">
        <f>'Consolidado - Financeiro'!U73-'Alea - Financeiro'!U61</f>
        <v>-16.484000000000002</v>
      </c>
      <c r="V61" s="24">
        <f>'Consolidado - Financeiro'!V73-'Alea - Financeiro'!V61</f>
        <v>-1.9000000000000004</v>
      </c>
      <c r="W61" s="24">
        <f>'Consolidado - Financeiro'!W73-'Alea - Financeiro'!W61</f>
        <v>-2.1536851200000005</v>
      </c>
      <c r="X61" s="97">
        <f>'Consolidado - Financeiro'!X73-'Alea - Financeiro'!X61</f>
        <v>-9.7702343130000013</v>
      </c>
      <c r="Y61" s="24">
        <f>'Consolidado - Financeiro'!Y73-'Alea - Financeiro'!Y61</f>
        <v>-4.2947689800000006</v>
      </c>
      <c r="Z61" s="24">
        <f>'Consolidado - Financeiro'!Z73-'Alea - Financeiro'!Z61</f>
        <v>1.7680700950000001</v>
      </c>
      <c r="AA61" s="24">
        <f>'Consolidado - Financeiro'!AA73-'Alea - Financeiro'!AA61</f>
        <v>-4.1845586580000003</v>
      </c>
      <c r="AB61" s="24">
        <f>'Consolidado - Financeiro'!AB73-'Alea - Financeiro'!AB61</f>
        <v>-2.95897677</v>
      </c>
      <c r="AC61" s="97">
        <f>'Consolidado - Financeiro'!AC73-'Alea - Financeiro'!AC61</f>
        <v>-12.8</v>
      </c>
      <c r="AD61" s="24">
        <f>'Consolidado - Financeiro'!AD73-'Alea - Financeiro'!AD61</f>
        <v>1.1000000000000001</v>
      </c>
      <c r="AE61" s="24">
        <f>'Consolidado - Financeiro'!AE73-'Alea - Financeiro'!AE61</f>
        <v>-3</v>
      </c>
      <c r="AF61" s="24">
        <f>'Consolidado - Financeiro'!AF73-'Alea - Financeiro'!AF61</f>
        <v>-6.7</v>
      </c>
      <c r="AG61" s="24">
        <f>'Consolidado - Financeiro'!AG73-'Alea - Financeiro'!AG61</f>
        <v>-4.3</v>
      </c>
      <c r="AH61" s="97">
        <f>'Consolidado - Financeiro'!AH73-'Alea - Financeiro'!AH61</f>
        <v>-20.7</v>
      </c>
      <c r="AI61" s="24">
        <f>'Consolidado - Financeiro'!AI73-'Alea - Financeiro'!AI61</f>
        <v>-1.6</v>
      </c>
      <c r="AJ61" s="24">
        <f>'Consolidado - Financeiro'!AJ73-'Alea - Financeiro'!AJ61</f>
        <v>-7.2</v>
      </c>
      <c r="AK61" s="24">
        <f>'Consolidado - Financeiro'!AK73-'Alea - Financeiro'!AK61</f>
        <v>-8.4</v>
      </c>
      <c r="AL61" s="24">
        <f>'Consolidado - Financeiro'!AL73-'Alea - Financeiro'!AL61</f>
        <v>-3.6</v>
      </c>
      <c r="AM61" s="97">
        <f>'Consolidado - Financeiro'!AM73-'Alea - Financeiro'!AM61</f>
        <v>-27.6</v>
      </c>
      <c r="AN61" s="24">
        <f>'Consolidado - Financeiro'!AN73-'Alea - Financeiro'!AN61</f>
        <v>-10.8</v>
      </c>
      <c r="AO61" s="24">
        <f>'Consolidado - Financeiro'!AO73-'Alea - Financeiro'!AO61</f>
        <v>-5.7</v>
      </c>
      <c r="AP61" s="24">
        <f>'Consolidado - Financeiro'!AP73-'Alea - Financeiro'!AP61</f>
        <v>-6.5</v>
      </c>
      <c r="AQ61" s="24">
        <f>'Consolidado - Financeiro'!AQ73-'Alea - Financeiro'!AQ61</f>
        <v>-4.5999999999999996</v>
      </c>
      <c r="AR61" s="97">
        <f>'Consolidado - Financeiro'!AR73-'Alea - Financeiro'!AR61</f>
        <v>-46.7</v>
      </c>
      <c r="AS61" s="24">
        <f>'Consolidado - Financeiro'!AS73-'Alea - Financeiro'!AS61</f>
        <v>-7.3</v>
      </c>
      <c r="AT61" s="24">
        <f>'Consolidado - Financeiro'!AT73-'Alea - Financeiro'!AT61</f>
        <v>-7.7</v>
      </c>
      <c r="AU61" s="24">
        <f>'Consolidado - Financeiro'!AU73-'Alea - Financeiro'!AU61</f>
        <v>-15.1</v>
      </c>
      <c r="AV61" s="24">
        <f>'Consolidado - Financeiro'!AV73-'Alea - Financeiro'!AV61</f>
        <v>-16.600000000000001</v>
      </c>
      <c r="AW61" s="97">
        <f>'Consolidado - Financeiro'!AW73-'Alea - Financeiro'!AW61</f>
        <v>-15.5</v>
      </c>
      <c r="AX61" s="24">
        <f>'Consolidado - Financeiro'!AX73-'Alea - Financeiro'!AX61</f>
        <v>-2.9</v>
      </c>
      <c r="AY61" s="24">
        <f>'Consolidado - Financeiro'!AY73-'Alea - Financeiro'!AY61</f>
        <v>-2.8</v>
      </c>
      <c r="AZ61" s="24">
        <f>'Consolidado - Financeiro'!AZ73-'Alea - Financeiro'!AZ61</f>
        <v>-1.7</v>
      </c>
      <c r="BA61" s="24">
        <f>'Consolidado - Financeiro'!BA73-'Alea - Financeiro'!BA61</f>
        <v>-8.1</v>
      </c>
      <c r="BB61" s="97">
        <f>'Consolidado - Financeiro'!BB73-'Alea - Financeiro'!BB61</f>
        <v>-25.3</v>
      </c>
      <c r="BC61" s="24">
        <f>'Consolidado - Financeiro'!BC73-'Alea - Financeiro'!BC61</f>
        <v>-12</v>
      </c>
      <c r="BD61" s="24">
        <f>'Consolidado - Financeiro'!BD73-'Alea - Financeiro'!BD61</f>
        <v>-7.5</v>
      </c>
      <c r="BE61" s="24">
        <f>'Consolidado - Financeiro'!BE73-'Alea - Financeiro'!BE61</f>
        <v>-0.8</v>
      </c>
      <c r="BF61" s="24">
        <f>'Consolidado - Financeiro'!BF73-'Alea - Financeiro'!BF61</f>
        <v>-5</v>
      </c>
      <c r="BG61" s="97">
        <f>'Consolidado - Financeiro'!BG73-'Alea - Financeiro'!BG61</f>
        <v>-11</v>
      </c>
      <c r="BH61" s="24">
        <f>'Consolidado - Financeiro'!BH73-'Alea - Financeiro'!BH61</f>
        <v>-11.2</v>
      </c>
      <c r="BI61" s="24">
        <f>'Consolidado - Financeiro'!BI73-'Alea - Financeiro'!BI61</f>
        <v>0</v>
      </c>
      <c r="BJ61" s="24">
        <f>'Consolidado - Financeiro'!BJ73-'Alea - Financeiro'!BJ61</f>
        <v>0.2</v>
      </c>
      <c r="BK61" s="24">
        <f>'Consolidado - Financeiro'!BK73-'Alea - Financeiro'!BK61</f>
        <v>0</v>
      </c>
      <c r="BL61" s="97">
        <f>'Consolidado - Financeiro'!BL73-'Alea - Financeiro'!BL61</f>
        <v>-6.7</v>
      </c>
      <c r="BM61" s="24">
        <f>'Consolidado - Financeiro'!BM73-'Alea - Financeiro'!BM61</f>
        <v>-5.2</v>
      </c>
      <c r="BN61" s="24">
        <f>'Consolidado - Financeiro'!BN73-'Alea - Financeiro'!BN61</f>
        <v>-1.5</v>
      </c>
      <c r="BO61" s="24">
        <f>'Consolidado - Financeiro'!BO73-'Alea - Financeiro'!BO61</f>
        <v>0</v>
      </c>
      <c r="BP61" s="24">
        <f>'Consolidado - Financeiro'!BP73-'Alea - Financeiro'!BP61</f>
        <v>0</v>
      </c>
      <c r="BQ61" s="97">
        <f>'Consolidado - Financeiro'!BQ73-'Alea - Financeiro'!BQ61</f>
        <v>-30.3</v>
      </c>
      <c r="BR61" s="24">
        <f>'Consolidado - Financeiro'!BR73-'Alea - Financeiro'!BR61</f>
        <v>-12.8</v>
      </c>
      <c r="BS61" s="24">
        <f>'Consolidado - Financeiro'!BS73-'Alea - Financeiro'!BS61</f>
        <v>-8.6999999999999993</v>
      </c>
      <c r="BT61" s="24">
        <f>'Consolidado - Financeiro'!BT73-'Alea - Financeiro'!BT61</f>
        <v>-8.6999999999999993</v>
      </c>
      <c r="BU61" s="24">
        <f>'Consolidado - Financeiro'!BU73-'Alea - Financeiro'!BU61</f>
        <v>-0.1</v>
      </c>
      <c r="BV61" s="97">
        <f>'Consolidado - Financeiro'!BV73-'Alea - Financeiro'!BV61</f>
        <v>-45.2</v>
      </c>
      <c r="BW61" s="24">
        <f>'Consolidado - Financeiro'!BW73-'Alea - Financeiro'!BW61</f>
        <v>-49.3</v>
      </c>
      <c r="BX61" s="24">
        <f>'Consolidado - Financeiro'!BX73-'Alea - Financeiro'!BX61</f>
        <v>4.5999999999999996</v>
      </c>
      <c r="BY61" s="24">
        <f>'Consolidado - Financeiro'!BY73-'Alea - Financeiro'!BY61</f>
        <v>1.4</v>
      </c>
      <c r="BZ61" s="24">
        <f>'Consolidado - Financeiro'!BZ73-'Alea - Financeiro'!BZ61</f>
        <v>-1.8</v>
      </c>
    </row>
    <row r="62" spans="1:78" x14ac:dyDescent="0.2">
      <c r="A62" s="33" t="s">
        <v>147</v>
      </c>
      <c r="B62" s="24">
        <f>'Consolidado - Financeiro'!B74-'Alea - Financeiro'!B62</f>
        <v>5.1520000000000001</v>
      </c>
      <c r="C62" s="24">
        <f>'Consolidado - Financeiro'!C74-'Alea - Financeiro'!C62</f>
        <v>4.5330000000000004</v>
      </c>
      <c r="D62" s="97">
        <f>'Consolidado - Financeiro'!D74-'Alea - Financeiro'!D62</f>
        <v>25.3</v>
      </c>
      <c r="E62" s="24">
        <f>'Consolidado - Financeiro'!E74-'Alea - Financeiro'!E62</f>
        <v>7.6</v>
      </c>
      <c r="F62" s="24">
        <f>'Consolidado - Financeiro'!F74-'Alea - Financeiro'!F62</f>
        <v>9.2119999999999997</v>
      </c>
      <c r="G62" s="24">
        <f>'Consolidado - Financeiro'!G74-'Alea - Financeiro'!G62</f>
        <v>3.649</v>
      </c>
      <c r="H62" s="24">
        <f>'Consolidado - Financeiro'!H74-'Alea - Financeiro'!H62</f>
        <v>4.9169999999999998</v>
      </c>
      <c r="I62" s="97">
        <f>'Consolidado - Financeiro'!I74-'Alea - Financeiro'!I62</f>
        <v>16.699000000000002</v>
      </c>
      <c r="J62" s="24">
        <f>'Consolidado - Financeiro'!J74-'Alea - Financeiro'!J62</f>
        <v>10.478</v>
      </c>
      <c r="K62" s="24">
        <f>'Consolidado - Financeiro'!K74-'Alea - Financeiro'!K62</f>
        <v>2.4159999999999999</v>
      </c>
      <c r="L62" s="24">
        <f>'Consolidado - Financeiro'!L74-'Alea - Financeiro'!L62</f>
        <v>3.8980000000000001</v>
      </c>
      <c r="M62" s="24">
        <f>'Consolidado - Financeiro'!M74-'Alea - Financeiro'!M62</f>
        <v>-9.2999999999999999E-2</v>
      </c>
      <c r="N62" s="97">
        <f>'Consolidado - Financeiro'!N74-'Alea - Financeiro'!N62</f>
        <v>-0.94499999999999995</v>
      </c>
      <c r="O62" s="24">
        <f>'Consolidado - Financeiro'!O74-'Alea - Financeiro'!O62</f>
        <v>-0.65200000000000002</v>
      </c>
      <c r="P62" s="24">
        <f>'Consolidado - Financeiro'!P74-'Alea - Financeiro'!P62</f>
        <v>-1.7509999999999999</v>
      </c>
      <c r="Q62" s="24">
        <f>'Consolidado - Financeiro'!Q74-'Alea - Financeiro'!Q62</f>
        <v>1.155</v>
      </c>
      <c r="R62" s="24">
        <f>'Consolidado - Financeiro'!R74-'Alea - Financeiro'!R62</f>
        <v>0.3</v>
      </c>
      <c r="S62" s="97">
        <f>'Consolidado - Financeiro'!S74-'Alea - Financeiro'!S62</f>
        <v>-7.4</v>
      </c>
      <c r="T62" s="24">
        <f>'Consolidado - Financeiro'!T74-'Alea - Financeiro'!T62</f>
        <v>-4.4000000000000004</v>
      </c>
      <c r="U62" s="24">
        <f>'Consolidado - Financeiro'!U74-'Alea - Financeiro'!U62</f>
        <v>-8.3000000000000007</v>
      </c>
      <c r="V62" s="24">
        <f>'Consolidado - Financeiro'!V74-'Alea - Financeiro'!V62</f>
        <v>-0.6</v>
      </c>
      <c r="W62" s="24">
        <f>'Consolidado - Financeiro'!W74-'Alea - Financeiro'!W62</f>
        <v>5.9</v>
      </c>
      <c r="X62" s="97">
        <f>'Consolidado - Financeiro'!X74-'Alea - Financeiro'!X62</f>
        <v>-6.8</v>
      </c>
      <c r="Y62" s="24">
        <f>'Consolidado - Financeiro'!Y74-'Alea - Financeiro'!Y62</f>
        <v>-5.3</v>
      </c>
      <c r="Z62" s="24">
        <f>'Consolidado - Financeiro'!Z74-'Alea - Financeiro'!Z62</f>
        <v>-1.4</v>
      </c>
      <c r="AA62" s="24">
        <f>'Consolidado - Financeiro'!AA74-'Alea - Financeiro'!AA62</f>
        <v>0.1</v>
      </c>
      <c r="AB62" s="24">
        <f>'Consolidado - Financeiro'!AB74-'Alea - Financeiro'!AB62</f>
        <v>-0.2</v>
      </c>
      <c r="AC62" s="97">
        <f>'Consolidado - Financeiro'!AC74-'Alea - Financeiro'!AC62</f>
        <v>-0.5</v>
      </c>
      <c r="AD62" s="24">
        <f>'Consolidado - Financeiro'!AD74-'Alea - Financeiro'!AD62</f>
        <v>-0.4</v>
      </c>
      <c r="AE62" s="24">
        <f>'Consolidado - Financeiro'!AE74-'Alea - Financeiro'!AE62</f>
        <v>-0.1</v>
      </c>
      <c r="AF62" s="24">
        <f>'Consolidado - Financeiro'!AF74-'Alea - Financeiro'!AF62</f>
        <v>-0.2</v>
      </c>
      <c r="AG62" s="24">
        <f>'Consolidado - Financeiro'!AG74-'Alea - Financeiro'!AG62</f>
        <v>0.2</v>
      </c>
      <c r="AH62" s="97">
        <f>'Consolidado - Financeiro'!AH74-'Alea - Financeiro'!AH62</f>
        <v>3.2</v>
      </c>
      <c r="AI62" s="24">
        <f>'Consolidado - Financeiro'!AI74-'Alea - Financeiro'!AI62</f>
        <v>5</v>
      </c>
      <c r="AJ62" s="24">
        <f>'Consolidado - Financeiro'!AJ74-'Alea - Financeiro'!AJ62</f>
        <v>-0.3</v>
      </c>
      <c r="AK62" s="24">
        <f>'Consolidado - Financeiro'!AK74-'Alea - Financeiro'!AK62</f>
        <v>-0.2</v>
      </c>
      <c r="AL62" s="24">
        <f>'Consolidado - Financeiro'!AL74-'Alea - Financeiro'!AL62</f>
        <v>-1.2</v>
      </c>
      <c r="AM62" s="97">
        <f>'Consolidado - Financeiro'!AM74-'Alea - Financeiro'!AM62</f>
        <v>0.6</v>
      </c>
      <c r="AN62" s="24">
        <f>'Consolidado - Financeiro'!AN74-'Alea - Financeiro'!AN62</f>
        <v>-0.2</v>
      </c>
      <c r="AO62" s="24">
        <f>'Consolidado - Financeiro'!AO74-'Alea - Financeiro'!AO62</f>
        <v>0.3</v>
      </c>
      <c r="AP62" s="24">
        <f>'Consolidado - Financeiro'!AP74-'Alea - Financeiro'!AP62</f>
        <v>0.5</v>
      </c>
      <c r="AQ62" s="24">
        <f>'Consolidado - Financeiro'!AQ74-'Alea - Financeiro'!AQ62</f>
        <v>0.1</v>
      </c>
      <c r="AR62" s="97">
        <f>'Consolidado - Financeiro'!AR74-'Alea - Financeiro'!AR62</f>
        <v>-1.1000000000000001</v>
      </c>
      <c r="AS62" s="24">
        <f>'Consolidado - Financeiro'!AS74-'Alea - Financeiro'!AS62</f>
        <v>-0.4</v>
      </c>
      <c r="AT62" s="24">
        <f>'Consolidado - Financeiro'!AT74-'Alea - Financeiro'!AT62</f>
        <v>-0.4</v>
      </c>
      <c r="AU62" s="24">
        <f>'Consolidado - Financeiro'!AU74-'Alea - Financeiro'!AU62</f>
        <v>-0.5</v>
      </c>
      <c r="AV62" s="24">
        <f>'Consolidado - Financeiro'!AV74-'Alea - Financeiro'!AV62</f>
        <v>0.1</v>
      </c>
      <c r="AW62" s="97">
        <f>'Consolidado - Financeiro'!AW74-'Alea - Financeiro'!AW62</f>
        <v>-5.5</v>
      </c>
      <c r="AX62" s="24">
        <f>'Consolidado - Financeiro'!AX74-'Alea - Financeiro'!AX62</f>
        <v>-5.5</v>
      </c>
      <c r="AY62" s="24">
        <f>'Consolidado - Financeiro'!AY74-'Alea - Financeiro'!AY62</f>
        <v>0.9</v>
      </c>
      <c r="AZ62" s="24">
        <f>'Consolidado - Financeiro'!AZ74-'Alea - Financeiro'!AZ62</f>
        <v>-1.4</v>
      </c>
      <c r="BA62" s="24">
        <f>'Consolidado - Financeiro'!BA74-'Alea - Financeiro'!BA62</f>
        <v>0.5</v>
      </c>
      <c r="BB62" s="97">
        <f>'Consolidado - Financeiro'!BB74-'Alea - Financeiro'!BB62</f>
        <v>1.8</v>
      </c>
      <c r="BC62" s="24">
        <f>'Consolidado - Financeiro'!BC74-'Alea - Financeiro'!BC62</f>
        <v>-1.6</v>
      </c>
      <c r="BD62" s="24">
        <f>'Consolidado - Financeiro'!BD74-'Alea - Financeiro'!BD62</f>
        <v>11.4</v>
      </c>
      <c r="BE62" s="24">
        <f>'Consolidado - Financeiro'!BE74-'Alea - Financeiro'!BE62</f>
        <v>-7.7</v>
      </c>
      <c r="BF62" s="24">
        <f>'Consolidado - Financeiro'!BF74-'Alea - Financeiro'!BF62</f>
        <v>-0.4</v>
      </c>
      <c r="BG62" s="97">
        <f>'Consolidado - Financeiro'!BG74-'Alea - Financeiro'!BG62</f>
        <v>-19.100000000000001</v>
      </c>
      <c r="BH62" s="24">
        <f>'Consolidado - Financeiro'!BH74-'Alea - Financeiro'!BH62</f>
        <v>-15.7</v>
      </c>
      <c r="BI62" s="24">
        <f>'Consolidado - Financeiro'!BI74-'Alea - Financeiro'!BI62</f>
        <v>-2.7</v>
      </c>
      <c r="BJ62" s="24">
        <f>'Consolidado - Financeiro'!BJ74-'Alea - Financeiro'!BJ62</f>
        <v>-1.1000000000000001</v>
      </c>
      <c r="BK62" s="24">
        <f>'Consolidado - Financeiro'!BK74-'Alea - Financeiro'!BK62</f>
        <v>0.3</v>
      </c>
      <c r="BL62" s="97">
        <f>'Consolidado - Financeiro'!BL74-'Alea - Financeiro'!BL62</f>
        <v>31.3</v>
      </c>
      <c r="BM62" s="24">
        <f>'Consolidado - Financeiro'!BM74-'Alea - Financeiro'!BM62</f>
        <v>8.8000000000000007</v>
      </c>
      <c r="BN62" s="24">
        <f>'Consolidado - Financeiro'!BN74-'Alea - Financeiro'!BN62</f>
        <v>7.9</v>
      </c>
      <c r="BO62" s="24">
        <f>'Consolidado - Financeiro'!BO74-'Alea - Financeiro'!BO62</f>
        <v>-4.5</v>
      </c>
      <c r="BP62" s="24">
        <f>'Consolidado - Financeiro'!BP74-'Alea - Financeiro'!BP62</f>
        <v>19.100000000000001</v>
      </c>
      <c r="BQ62" s="97">
        <f>'Consolidado - Financeiro'!BQ74-'Alea - Financeiro'!BQ62</f>
        <v>35.1</v>
      </c>
      <c r="BR62" s="24">
        <f>'Consolidado - Financeiro'!BR74-'Alea - Financeiro'!BR62</f>
        <v>1.3</v>
      </c>
      <c r="BS62" s="24">
        <f>'Consolidado - Financeiro'!BS74-'Alea - Financeiro'!BS62</f>
        <v>13.7</v>
      </c>
      <c r="BT62" s="24">
        <f>'Consolidado - Financeiro'!BT74-'Alea - Financeiro'!BT62</f>
        <v>4.9000000000000004</v>
      </c>
      <c r="BU62" s="24">
        <f>'Consolidado - Financeiro'!BU74-'Alea - Financeiro'!BU62</f>
        <v>15.3</v>
      </c>
      <c r="BV62" s="97">
        <f>'Consolidado - Financeiro'!BV74-'Alea - Financeiro'!BV62</f>
        <v>-3.4</v>
      </c>
      <c r="BW62" s="24">
        <f>'Consolidado - Financeiro'!BW74-'Alea - Financeiro'!BW62</f>
        <v>0</v>
      </c>
      <c r="BX62" s="24">
        <f>'Consolidado - Financeiro'!BX74-'Alea - Financeiro'!BX62</f>
        <v>0</v>
      </c>
      <c r="BY62" s="24">
        <f>'Consolidado - Financeiro'!BY74-'Alea - Financeiro'!BY62</f>
        <v>-0.1</v>
      </c>
      <c r="BZ62" s="24">
        <f>'Consolidado - Financeiro'!BZ74-'Alea - Financeiro'!BZ62</f>
        <v>-3.3</v>
      </c>
    </row>
    <row r="63" spans="1:78" x14ac:dyDescent="0.2">
      <c r="A63" s="55"/>
    </row>
    <row r="64" spans="1:78" x14ac:dyDescent="0.2">
      <c r="A64" s="13" t="s">
        <v>148</v>
      </c>
    </row>
    <row r="65" spans="1:78" x14ac:dyDescent="0.2">
      <c r="A65" s="29" t="s">
        <v>1</v>
      </c>
      <c r="B65" s="16" t="s">
        <v>277</v>
      </c>
      <c r="C65" s="16" t="s">
        <v>276</v>
      </c>
      <c r="D65" s="16">
        <v>2025</v>
      </c>
      <c r="E65" s="16" t="s">
        <v>274</v>
      </c>
      <c r="F65" s="16" t="s">
        <v>265</v>
      </c>
      <c r="G65" s="16" t="s">
        <v>264</v>
      </c>
      <c r="H65" s="16" t="s">
        <v>263</v>
      </c>
      <c r="I65" s="16">
        <v>2024</v>
      </c>
      <c r="J65" s="16" t="s">
        <v>256</v>
      </c>
      <c r="K65" s="30" t="str">
        <f t="shared" ref="K65:BV65" si="33">K7</f>
        <v>3T24</v>
      </c>
      <c r="L65" s="30" t="str">
        <f t="shared" si="33"/>
        <v>2T24</v>
      </c>
      <c r="M65" s="31" t="str">
        <f t="shared" si="33"/>
        <v>1T24</v>
      </c>
      <c r="N65" s="31">
        <f t="shared" si="33"/>
        <v>2023</v>
      </c>
      <c r="O65" s="31" t="str">
        <f t="shared" si="33"/>
        <v>4T23</v>
      </c>
      <c r="P65" s="31" t="str">
        <f t="shared" si="33"/>
        <v>3T23</v>
      </c>
      <c r="Q65" s="31" t="str">
        <f t="shared" si="33"/>
        <v>2T23</v>
      </c>
      <c r="R65" s="31" t="str">
        <f t="shared" si="33"/>
        <v>1T23</v>
      </c>
      <c r="S65" s="31">
        <f t="shared" si="33"/>
        <v>2022</v>
      </c>
      <c r="T65" s="31" t="str">
        <f t="shared" si="33"/>
        <v>4T22</v>
      </c>
      <c r="U65" s="31" t="str">
        <f t="shared" si="33"/>
        <v>3T22</v>
      </c>
      <c r="V65" s="31" t="str">
        <f t="shared" si="33"/>
        <v>2T22</v>
      </c>
      <c r="W65" s="31" t="str">
        <f t="shared" si="33"/>
        <v>1T22</v>
      </c>
      <c r="X65" s="31">
        <f t="shared" si="33"/>
        <v>2021</v>
      </c>
      <c r="Y65" s="31" t="str">
        <f t="shared" si="33"/>
        <v>4T21</v>
      </c>
      <c r="Z65" s="31" t="str">
        <f t="shared" si="33"/>
        <v>3T21</v>
      </c>
      <c r="AA65" s="31" t="str">
        <f t="shared" si="33"/>
        <v>2T21</v>
      </c>
      <c r="AB65" s="31" t="str">
        <f t="shared" si="33"/>
        <v>1T21</v>
      </c>
      <c r="AC65" s="31">
        <f t="shared" si="33"/>
        <v>2020</v>
      </c>
      <c r="AD65" s="31" t="str">
        <f t="shared" si="33"/>
        <v>4T20</v>
      </c>
      <c r="AE65" s="31" t="str">
        <f t="shared" si="33"/>
        <v>3T20</v>
      </c>
      <c r="AF65" s="31" t="str">
        <f t="shared" si="33"/>
        <v>2T20</v>
      </c>
      <c r="AG65" s="31" t="str">
        <f t="shared" si="33"/>
        <v>1T20</v>
      </c>
      <c r="AH65" s="31">
        <f t="shared" si="33"/>
        <v>2019</v>
      </c>
      <c r="AI65" s="31" t="str">
        <f t="shared" si="33"/>
        <v>4T19</v>
      </c>
      <c r="AJ65" s="31" t="str">
        <f t="shared" si="33"/>
        <v>3T19</v>
      </c>
      <c r="AK65" s="31" t="str">
        <f t="shared" si="33"/>
        <v>2T19</v>
      </c>
      <c r="AL65" s="31" t="str">
        <f t="shared" si="33"/>
        <v>1T19</v>
      </c>
      <c r="AM65" s="31">
        <f t="shared" si="33"/>
        <v>2018</v>
      </c>
      <c r="AN65" s="31" t="str">
        <f t="shared" si="33"/>
        <v>4T18</v>
      </c>
      <c r="AO65" s="31" t="str">
        <f t="shared" si="33"/>
        <v>3T18</v>
      </c>
      <c r="AP65" s="31" t="str">
        <f t="shared" si="33"/>
        <v>2T18</v>
      </c>
      <c r="AQ65" s="31" t="str">
        <f t="shared" si="33"/>
        <v>1T18</v>
      </c>
      <c r="AR65" s="31">
        <f t="shared" si="33"/>
        <v>2017</v>
      </c>
      <c r="AS65" s="31" t="str">
        <f t="shared" si="33"/>
        <v>4T17</v>
      </c>
      <c r="AT65" s="31" t="str">
        <f t="shared" si="33"/>
        <v>3T17</v>
      </c>
      <c r="AU65" s="31" t="str">
        <f t="shared" si="33"/>
        <v>2T17</v>
      </c>
      <c r="AV65" s="31" t="str">
        <f t="shared" si="33"/>
        <v>1T17</v>
      </c>
      <c r="AW65" s="31">
        <f t="shared" si="33"/>
        <v>2016</v>
      </c>
      <c r="AX65" s="31" t="str">
        <f t="shared" si="33"/>
        <v>4T16</v>
      </c>
      <c r="AY65" s="31" t="str">
        <f t="shared" si="33"/>
        <v>3T16</v>
      </c>
      <c r="AZ65" s="31" t="str">
        <f t="shared" si="33"/>
        <v>2T16</v>
      </c>
      <c r="BA65" s="31" t="str">
        <f t="shared" si="33"/>
        <v>1T16</v>
      </c>
      <c r="BB65" s="31">
        <f t="shared" si="33"/>
        <v>2015</v>
      </c>
      <c r="BC65" s="31" t="str">
        <f t="shared" si="33"/>
        <v>4T15</v>
      </c>
      <c r="BD65" s="31" t="str">
        <f t="shared" si="33"/>
        <v>3T15</v>
      </c>
      <c r="BE65" s="31" t="str">
        <f t="shared" si="33"/>
        <v>2T15</v>
      </c>
      <c r="BF65" s="31" t="str">
        <f t="shared" si="33"/>
        <v>1T15</v>
      </c>
      <c r="BG65" s="31">
        <f t="shared" si="33"/>
        <v>2014</v>
      </c>
      <c r="BH65" s="31" t="str">
        <f t="shared" si="33"/>
        <v>4T14</v>
      </c>
      <c r="BI65" s="31" t="str">
        <f t="shared" si="33"/>
        <v>3T14</v>
      </c>
      <c r="BJ65" s="31" t="str">
        <f t="shared" si="33"/>
        <v>2T14</v>
      </c>
      <c r="BK65" s="31" t="str">
        <f t="shared" si="33"/>
        <v>1T14</v>
      </c>
      <c r="BL65" s="31">
        <f t="shared" si="33"/>
        <v>2013</v>
      </c>
      <c r="BM65" s="31" t="str">
        <f t="shared" si="33"/>
        <v>4T13</v>
      </c>
      <c r="BN65" s="31" t="str">
        <f t="shared" si="33"/>
        <v>3T13</v>
      </c>
      <c r="BO65" s="31" t="str">
        <f t="shared" si="33"/>
        <v>2T13</v>
      </c>
      <c r="BP65" s="31" t="str">
        <f t="shared" si="33"/>
        <v>1T13</v>
      </c>
      <c r="BQ65" s="31">
        <f t="shared" si="33"/>
        <v>2012</v>
      </c>
      <c r="BR65" s="31" t="str">
        <f t="shared" si="33"/>
        <v>4T12</v>
      </c>
      <c r="BS65" s="31" t="str">
        <f t="shared" si="33"/>
        <v>3T12</v>
      </c>
      <c r="BT65" s="31" t="str">
        <f t="shared" si="33"/>
        <v>2T12</v>
      </c>
      <c r="BU65" s="31" t="str">
        <f t="shared" si="33"/>
        <v>1T12</v>
      </c>
      <c r="BV65" s="31">
        <f t="shared" si="33"/>
        <v>2011</v>
      </c>
      <c r="BW65" s="31" t="str">
        <f t="shared" ref="BW65:BZ65" si="34">BW7</f>
        <v>4T11</v>
      </c>
      <c r="BX65" s="31" t="str">
        <f t="shared" si="34"/>
        <v>3T11</v>
      </c>
      <c r="BY65" s="31" t="str">
        <f t="shared" si="34"/>
        <v>2T11</v>
      </c>
      <c r="BZ65" s="31" t="str">
        <f t="shared" si="34"/>
        <v>1T11</v>
      </c>
    </row>
    <row r="66" spans="1:78" x14ac:dyDescent="0.2">
      <c r="A66" s="57" t="s">
        <v>149</v>
      </c>
      <c r="B66" s="24">
        <f>'Consolidado - Financeiro'!B78-'Alea - Financeiro'!B66</f>
        <v>52.144877409999999</v>
      </c>
      <c r="C66" s="24">
        <f>'Consolidado - Financeiro'!C78-'Alea - Financeiro'!C66</f>
        <v>66.602302230000006</v>
      </c>
      <c r="D66" s="97">
        <f>'Consolidado - Financeiro'!D78-'Alea - Financeiro'!D66</f>
        <v>243.8</v>
      </c>
      <c r="E66" s="24">
        <f>'Consolidado - Financeiro'!E78-'Alea - Financeiro'!E66</f>
        <v>39.900000000000006</v>
      </c>
      <c r="F66" s="24">
        <f>'Consolidado - Financeiro'!F78-'Alea - Financeiro'!F66</f>
        <v>27.421441190000003</v>
      </c>
      <c r="G66" s="24">
        <f>'Consolidado - Financeiro'!G78-'Alea - Financeiro'!G66</f>
        <v>15.925049549999999</v>
      </c>
      <c r="H66" s="24">
        <f>'Consolidado - Financeiro'!H78-'Alea - Financeiro'!H66</f>
        <v>13.766779939999999</v>
      </c>
      <c r="I66" s="97">
        <f>'Consolidado - Financeiro'!I78-'Alea - Financeiro'!I66</f>
        <v>64.412856919999996</v>
      </c>
      <c r="J66" s="24">
        <f>'Consolidado - Financeiro'!J78-'Alea - Financeiro'!J66</f>
        <v>16.963578060000003</v>
      </c>
      <c r="K66" s="24">
        <f>'Consolidado - Financeiro'!K78-'Alea - Financeiro'!K66</f>
        <v>14.903941889999997</v>
      </c>
      <c r="L66" s="24">
        <f>'Consolidado - Financeiro'!L78-'Alea - Financeiro'!L66</f>
        <v>13.350703059999999</v>
      </c>
      <c r="M66" s="24">
        <f>'Consolidado - Financeiro'!M78-'Alea - Financeiro'!M66</f>
        <v>19.195632960000001</v>
      </c>
      <c r="N66" s="97">
        <f>'Consolidado - Financeiro'!N78-'Alea - Financeiro'!N66</f>
        <v>62.129629480000006</v>
      </c>
      <c r="O66" s="24">
        <f>'Consolidado - Financeiro'!O78-'Alea - Financeiro'!O66</f>
        <v>19.15814022</v>
      </c>
      <c r="P66" s="24">
        <f>'Consolidado - Financeiro'!P78-'Alea - Financeiro'!P66</f>
        <v>18.937295599999999</v>
      </c>
      <c r="Q66" s="24">
        <f>'Consolidado - Financeiro'!Q78-'Alea - Financeiro'!Q66</f>
        <v>11.757633150000004</v>
      </c>
      <c r="R66" s="24">
        <f>'Consolidado - Financeiro'!R78-'Alea - Financeiro'!R66</f>
        <v>12.276560509999999</v>
      </c>
      <c r="S66" s="97">
        <f>'Consolidado - Financeiro'!S78-'Alea - Financeiro'!S66</f>
        <v>54.245956569999983</v>
      </c>
      <c r="T66" s="24">
        <f>'Consolidado - Financeiro'!T78-'Alea - Financeiro'!T66</f>
        <v>0.31260598999998696</v>
      </c>
      <c r="U66" s="24">
        <f>'Consolidado - Financeiro'!U78-'Alea - Financeiro'!U66</f>
        <v>20.134</v>
      </c>
      <c r="V66" s="24">
        <f>'Consolidado - Financeiro'!V78-'Alea - Financeiro'!V66</f>
        <v>16.387772519999999</v>
      </c>
      <c r="W66" s="24">
        <f>'Consolidado - Financeiro'!W78-'Alea - Financeiro'!W66</f>
        <v>17.324031059999999</v>
      </c>
      <c r="X66" s="97">
        <f>'Consolidado - Financeiro'!X78-'Alea - Financeiro'!X66</f>
        <v>37.285564348000001</v>
      </c>
      <c r="Y66" s="24">
        <f>'Consolidado - Financeiro'!Y78-'Alea - Financeiro'!Y66</f>
        <v>14.983664097999998</v>
      </c>
      <c r="Z66" s="24">
        <f>'Consolidado - Financeiro'!Z78-'Alea - Financeiro'!Z66</f>
        <v>9.9</v>
      </c>
      <c r="AA66" s="24">
        <f>'Consolidado - Financeiro'!AA78-'Alea - Financeiro'!AA66</f>
        <v>8.5</v>
      </c>
      <c r="AB66" s="24">
        <f>'Consolidado - Financeiro'!AB78-'Alea - Financeiro'!AB66</f>
        <v>4.0019002499999994</v>
      </c>
      <c r="AC66" s="97">
        <f>'Consolidado - Financeiro'!AC78-'Alea - Financeiro'!AC66</f>
        <v>32.6</v>
      </c>
      <c r="AD66" s="24">
        <f>'Consolidado - Financeiro'!AD78-'Alea - Financeiro'!AD66</f>
        <v>7</v>
      </c>
      <c r="AE66" s="24">
        <f>'Consolidado - Financeiro'!AE78-'Alea - Financeiro'!AE66</f>
        <v>6.1</v>
      </c>
      <c r="AF66" s="24">
        <f>'Consolidado - Financeiro'!AF78-'Alea - Financeiro'!AF66</f>
        <v>10.3</v>
      </c>
      <c r="AG66" s="24">
        <f>'Consolidado - Financeiro'!AG78-'Alea - Financeiro'!AG66</f>
        <v>9.3000000000000007</v>
      </c>
      <c r="AH66" s="97">
        <f>'Consolidado - Financeiro'!AH78-'Alea - Financeiro'!AH66</f>
        <v>61.2</v>
      </c>
      <c r="AI66" s="24">
        <f>'Consolidado - Financeiro'!AI78-'Alea - Financeiro'!AI66</f>
        <v>16.7</v>
      </c>
      <c r="AJ66" s="24">
        <f>'Consolidado - Financeiro'!AJ78-'Alea - Financeiro'!AJ66</f>
        <v>17.2</v>
      </c>
      <c r="AK66" s="24">
        <f>'Consolidado - Financeiro'!AK78-'Alea - Financeiro'!AK66</f>
        <v>15.2</v>
      </c>
      <c r="AL66" s="24">
        <f>'Consolidado - Financeiro'!AL78-'Alea - Financeiro'!AL66</f>
        <v>12.1</v>
      </c>
      <c r="AM66" s="97">
        <f>'Consolidado - Financeiro'!AM78-'Alea - Financeiro'!AM66</f>
        <v>42.9</v>
      </c>
      <c r="AN66" s="24">
        <f>'Consolidado - Financeiro'!AN78-'Alea - Financeiro'!AN66</f>
        <v>12.7</v>
      </c>
      <c r="AO66" s="24">
        <f>'Consolidado - Financeiro'!AO78-'Alea - Financeiro'!AO66</f>
        <v>9.6</v>
      </c>
      <c r="AP66" s="24">
        <f>'Consolidado - Financeiro'!AP78-'Alea - Financeiro'!AP66</f>
        <v>10.9</v>
      </c>
      <c r="AQ66" s="24">
        <f>'Consolidado - Financeiro'!AQ78-'Alea - Financeiro'!AQ66</f>
        <v>9.6</v>
      </c>
      <c r="AR66" s="97">
        <f>'Consolidado - Financeiro'!AR78-'Alea - Financeiro'!AR66</f>
        <v>28.1</v>
      </c>
      <c r="AS66" s="24">
        <f>'Consolidado - Financeiro'!AS78-'Alea - Financeiro'!AS66</f>
        <v>6.3</v>
      </c>
      <c r="AT66" s="24">
        <f>'Consolidado - Financeiro'!AT78-'Alea - Financeiro'!AT66</f>
        <v>8</v>
      </c>
      <c r="AU66" s="24">
        <f>'Consolidado - Financeiro'!AU78-'Alea - Financeiro'!AU66</f>
        <v>8.1999999999999993</v>
      </c>
      <c r="AV66" s="24">
        <f>'Consolidado - Financeiro'!AV78-'Alea - Financeiro'!AV66</f>
        <v>5.6</v>
      </c>
      <c r="AW66" s="97">
        <f>'Consolidado - Financeiro'!AW78-'Alea - Financeiro'!AW66</f>
        <v>27.3</v>
      </c>
      <c r="AX66" s="24">
        <f>'Consolidado - Financeiro'!AX78-'Alea - Financeiro'!AX66</f>
        <v>3.4</v>
      </c>
      <c r="AY66" s="24">
        <f>'Consolidado - Financeiro'!AY78-'Alea - Financeiro'!AY66</f>
        <v>6.5</v>
      </c>
      <c r="AZ66" s="24">
        <f>'Consolidado - Financeiro'!AZ78-'Alea - Financeiro'!AZ66</f>
        <v>8.6</v>
      </c>
      <c r="BA66" s="24">
        <f>'Consolidado - Financeiro'!BA78-'Alea - Financeiro'!BA66</f>
        <v>8.8000000000000007</v>
      </c>
      <c r="BB66" s="97">
        <f>'Consolidado - Financeiro'!BB78-'Alea - Financeiro'!BB66</f>
        <v>46.8</v>
      </c>
      <c r="BC66" s="24">
        <f>'Consolidado - Financeiro'!BC78-'Alea - Financeiro'!BC66</f>
        <v>7.1</v>
      </c>
      <c r="BD66" s="24">
        <f>'Consolidado - Financeiro'!BD78-'Alea - Financeiro'!BD66</f>
        <v>2.1</v>
      </c>
      <c r="BE66" s="24">
        <f>'Consolidado - Financeiro'!BE78-'Alea - Financeiro'!BE66</f>
        <v>24.3</v>
      </c>
      <c r="BF66" s="24">
        <f>'Consolidado - Financeiro'!BF78-'Alea - Financeiro'!BF66</f>
        <v>13.3</v>
      </c>
      <c r="BG66" s="97">
        <f>'Consolidado - Financeiro'!BG78-'Alea - Financeiro'!BG66</f>
        <v>58.7</v>
      </c>
      <c r="BH66" s="24">
        <f>'Consolidado - Financeiro'!BH78-'Alea - Financeiro'!BH66</f>
        <v>15.9</v>
      </c>
      <c r="BI66" s="24">
        <f>'Consolidado - Financeiro'!BI78-'Alea - Financeiro'!BI66</f>
        <v>15.9</v>
      </c>
      <c r="BJ66" s="24">
        <f>'Consolidado - Financeiro'!BJ78-'Alea - Financeiro'!BJ66</f>
        <v>13.8</v>
      </c>
      <c r="BK66" s="24">
        <f>'Consolidado - Financeiro'!BK78-'Alea - Financeiro'!BK66</f>
        <v>13</v>
      </c>
      <c r="BL66" s="97">
        <f>'Consolidado - Financeiro'!BL78-'Alea - Financeiro'!BL66</f>
        <v>37.5</v>
      </c>
      <c r="BM66" s="24">
        <f>'Consolidado - Financeiro'!BM78-'Alea - Financeiro'!BM66</f>
        <v>11.9</v>
      </c>
      <c r="BN66" s="24">
        <f>'Consolidado - Financeiro'!BN78-'Alea - Financeiro'!BN66</f>
        <v>7.4</v>
      </c>
      <c r="BO66" s="24">
        <f>'Consolidado - Financeiro'!BO78-'Alea - Financeiro'!BO66</f>
        <v>7.5</v>
      </c>
      <c r="BP66" s="24">
        <f>'Consolidado - Financeiro'!BP78-'Alea - Financeiro'!BP66</f>
        <v>10.7</v>
      </c>
      <c r="BQ66" s="97">
        <f>'Consolidado - Financeiro'!BQ78-'Alea - Financeiro'!BQ66</f>
        <v>32.6</v>
      </c>
      <c r="BR66" s="24">
        <f>'Consolidado - Financeiro'!BR78-'Alea - Financeiro'!BR66</f>
        <v>9.8000000000000007</v>
      </c>
      <c r="BS66" s="24">
        <f>'Consolidado - Financeiro'!BS78-'Alea - Financeiro'!BS66</f>
        <v>5.6</v>
      </c>
      <c r="BT66" s="24">
        <f>'Consolidado - Financeiro'!BT78-'Alea - Financeiro'!BT66</f>
        <v>9.6</v>
      </c>
      <c r="BU66" s="24">
        <f>'Consolidado - Financeiro'!BU78-'Alea - Financeiro'!BU66</f>
        <v>7.7</v>
      </c>
      <c r="BV66" s="97">
        <f>'Consolidado - Financeiro'!BV78-'Alea - Financeiro'!BV66</f>
        <v>28.8</v>
      </c>
      <c r="BW66" s="24">
        <f>'Consolidado - Financeiro'!BW78-'Alea - Financeiro'!BW66</f>
        <v>8</v>
      </c>
      <c r="BX66" s="24">
        <f>'Consolidado - Financeiro'!BX78-'Alea - Financeiro'!BX66</f>
        <v>8.3000000000000007</v>
      </c>
      <c r="BY66" s="24">
        <f>'Consolidado - Financeiro'!BY78-'Alea - Financeiro'!BY66</f>
        <v>6.2</v>
      </c>
      <c r="BZ66" s="24">
        <f>'Consolidado - Financeiro'!BZ78-'Alea - Financeiro'!BZ66</f>
        <v>6.3</v>
      </c>
    </row>
    <row r="67" spans="1:78" x14ac:dyDescent="0.2">
      <c r="A67" s="57" t="s">
        <v>150</v>
      </c>
      <c r="B67" s="24">
        <f>'Consolidado - Financeiro'!B82-'Alea - Financeiro'!B67</f>
        <v>-73.604942910000005</v>
      </c>
      <c r="C67" s="24">
        <f>'Consolidado - Financeiro'!C82-'Alea - Financeiro'!C67</f>
        <v>-67.946834620000018</v>
      </c>
      <c r="D67" s="97">
        <f>'Consolidado - Financeiro'!D82-'Alea - Financeiro'!D67</f>
        <v>-232.5</v>
      </c>
      <c r="E67" s="24">
        <f>'Consolidado - Financeiro'!E82-'Alea - Financeiro'!E67</f>
        <v>-81</v>
      </c>
      <c r="F67" s="24">
        <f>'Consolidado - Financeiro'!F82-'Alea - Financeiro'!F67</f>
        <v>-49.11746207000035</v>
      </c>
      <c r="G67" s="24">
        <f>'Consolidado - Financeiro'!G82-'Alea - Financeiro'!G67</f>
        <v>78.790824529999696</v>
      </c>
      <c r="H67" s="24">
        <f>'Consolidado - Financeiro'!H82-'Alea - Financeiro'!H67</f>
        <v>-34.446890449999941</v>
      </c>
      <c r="I67" s="97">
        <f>'Consolidado - Financeiro'!I82-'Alea - Financeiro'!I67</f>
        <v>-234.23735191457493</v>
      </c>
      <c r="J67" s="24">
        <f>'Consolidado - Financeiro'!J82-'Alea - Financeiro'!J67</f>
        <v>-59.39733611000009</v>
      </c>
      <c r="K67" s="24">
        <f>'Consolidado - Financeiro'!K82-'Alea - Financeiro'!K67</f>
        <v>-34.539525554574595</v>
      </c>
      <c r="L67" s="24">
        <f>'Consolidado - Financeiro'!L82-'Alea - Financeiro'!L67</f>
        <v>-67.699695660000273</v>
      </c>
      <c r="M67" s="24">
        <f>'Consolidado - Financeiro'!M82-'Alea - Financeiro'!M67</f>
        <v>-72.600794589999978</v>
      </c>
      <c r="N67" s="97">
        <f>'Consolidado - Financeiro'!N82-'Alea - Financeiro'!N67</f>
        <v>-193.10113668999998</v>
      </c>
      <c r="O67" s="24">
        <f>'Consolidado - Financeiro'!O82-'Alea - Financeiro'!O67</f>
        <v>-52.57808932999999</v>
      </c>
      <c r="P67" s="24">
        <f>'Consolidado - Financeiro'!P82-'Alea - Financeiro'!P67</f>
        <v>-46.883611899999998</v>
      </c>
      <c r="Q67" s="24">
        <f>'Consolidado - Financeiro'!Q82-'Alea - Financeiro'!Q67</f>
        <v>-27.586315519999982</v>
      </c>
      <c r="R67" s="24">
        <f>'Consolidado - Financeiro'!R82-'Alea - Financeiro'!R67</f>
        <v>-66.053119940000002</v>
      </c>
      <c r="S67" s="97">
        <f>'Consolidado - Financeiro'!S82-'Alea - Financeiro'!S67</f>
        <v>-249.56762488000001</v>
      </c>
      <c r="T67" s="24">
        <f>'Consolidado - Financeiro'!T82-'Alea - Financeiro'!T67</f>
        <v>-64.167342359999793</v>
      </c>
      <c r="U67" s="24">
        <f>'Consolidado - Financeiro'!U82-'Alea - Financeiro'!U67</f>
        <v>-81.881</v>
      </c>
      <c r="V67" s="24">
        <f>'Consolidado - Financeiro'!V82-'Alea - Financeiro'!V67</f>
        <v>-48.595390639999998</v>
      </c>
      <c r="W67" s="24">
        <f>'Consolidado - Financeiro'!W82-'Alea - Financeiro'!W67</f>
        <v>-54.871847240000001</v>
      </c>
      <c r="X67" s="97">
        <f>'Consolidado - Financeiro'!X82-'Alea - Financeiro'!X67</f>
        <v>-97.713640247000001</v>
      </c>
      <c r="Y67" s="24">
        <f>'Consolidado - Financeiro'!Y82-'Alea - Financeiro'!Y67</f>
        <v>-38.716924096999996</v>
      </c>
      <c r="Z67" s="24">
        <f>'Consolidado - Financeiro'!Z82-'Alea - Financeiro'!Z67</f>
        <v>-21.8</v>
      </c>
      <c r="AA67" s="24">
        <f>'Consolidado - Financeiro'!AA82-'Alea - Financeiro'!AA67</f>
        <v>-23.5</v>
      </c>
      <c r="AB67" s="24">
        <f>'Consolidado - Financeiro'!AB82-'Alea - Financeiro'!AB67</f>
        <v>-13.596716149999999</v>
      </c>
      <c r="AC67" s="97">
        <f>'Consolidado - Financeiro'!AC82-'Alea - Financeiro'!AC67</f>
        <v>-55.6</v>
      </c>
      <c r="AD67" s="24">
        <f>'Consolidado - Financeiro'!AD82-'Alea - Financeiro'!AD67</f>
        <v>-14.1</v>
      </c>
      <c r="AE67" s="24">
        <f>'Consolidado - Financeiro'!AE82-'Alea - Financeiro'!AE67</f>
        <v>-12.8</v>
      </c>
      <c r="AF67" s="24">
        <f>'Consolidado - Financeiro'!AF82-'Alea - Financeiro'!AF67</f>
        <v>-16.600000000000001</v>
      </c>
      <c r="AG67" s="24">
        <f>'Consolidado - Financeiro'!AG82-'Alea - Financeiro'!AG67</f>
        <v>-12.2</v>
      </c>
      <c r="AH67" s="97">
        <f>'Consolidado - Financeiro'!AH82-'Alea - Financeiro'!AH67</f>
        <v>-52.4</v>
      </c>
      <c r="AI67" s="24">
        <f>'Consolidado - Financeiro'!AI82-'Alea - Financeiro'!AI67</f>
        <v>-12.7</v>
      </c>
      <c r="AJ67" s="24">
        <f>'Consolidado - Financeiro'!AJ82-'Alea - Financeiro'!AJ67</f>
        <v>-15.1</v>
      </c>
      <c r="AK67" s="24">
        <f>'Consolidado - Financeiro'!AK82-'Alea - Financeiro'!AK67</f>
        <v>-12.9</v>
      </c>
      <c r="AL67" s="24">
        <f>'Consolidado - Financeiro'!AL82-'Alea - Financeiro'!AL67</f>
        <v>-11.8</v>
      </c>
      <c r="AM67" s="97">
        <f>'Consolidado - Financeiro'!AM82-'Alea - Financeiro'!AM67</f>
        <v>-34.4</v>
      </c>
      <c r="AN67" s="24">
        <f>'Consolidado - Financeiro'!AN82-'Alea - Financeiro'!AN67</f>
        <v>-11.9</v>
      </c>
      <c r="AO67" s="24">
        <f>'Consolidado - Financeiro'!AO82-'Alea - Financeiro'!AO67</f>
        <v>-8.6</v>
      </c>
      <c r="AP67" s="24">
        <f>'Consolidado - Financeiro'!AP82-'Alea - Financeiro'!AP67</f>
        <v>-7.4</v>
      </c>
      <c r="AQ67" s="24">
        <f>'Consolidado - Financeiro'!AQ82-'Alea - Financeiro'!AQ67</f>
        <v>-6.5</v>
      </c>
      <c r="AR67" s="97">
        <f>'Consolidado - Financeiro'!AR82-'Alea - Financeiro'!AR67</f>
        <v>-29</v>
      </c>
      <c r="AS67" s="24">
        <f>'Consolidado - Financeiro'!AS82-'Alea - Financeiro'!AS67</f>
        <v>-6.4</v>
      </c>
      <c r="AT67" s="24">
        <f>'Consolidado - Financeiro'!AT82-'Alea - Financeiro'!AT67</f>
        <v>-8.8000000000000007</v>
      </c>
      <c r="AU67" s="24">
        <f>'Consolidado - Financeiro'!AU82-'Alea - Financeiro'!AU67</f>
        <v>-7.5</v>
      </c>
      <c r="AV67" s="24">
        <f>'Consolidado - Financeiro'!AV82-'Alea - Financeiro'!AV67</f>
        <v>-6.3</v>
      </c>
      <c r="AW67" s="97">
        <f>'Consolidado - Financeiro'!AW82-'Alea - Financeiro'!AW67</f>
        <v>-47.3</v>
      </c>
      <c r="AX67" s="24">
        <f>'Consolidado - Financeiro'!AX82-'Alea - Financeiro'!AX67</f>
        <v>-8.9</v>
      </c>
      <c r="AY67" s="24">
        <f>'Consolidado - Financeiro'!AY82-'Alea - Financeiro'!AY67</f>
        <v>-18.600000000000001</v>
      </c>
      <c r="AZ67" s="24">
        <f>'Consolidado - Financeiro'!AZ82-'Alea - Financeiro'!AZ67</f>
        <v>-9</v>
      </c>
      <c r="BA67" s="24">
        <f>'Consolidado - Financeiro'!BA82-'Alea - Financeiro'!BA67</f>
        <v>-10.7</v>
      </c>
      <c r="BB67" s="97">
        <f>'Consolidado - Financeiro'!BB82-'Alea - Financeiro'!BB67</f>
        <v>-41.1</v>
      </c>
      <c r="BC67" s="24">
        <f>'Consolidado - Financeiro'!BC82-'Alea - Financeiro'!BC67</f>
        <v>-6.5</v>
      </c>
      <c r="BD67" s="24">
        <f>'Consolidado - Financeiro'!BD82-'Alea - Financeiro'!BD67</f>
        <v>-4.0999999999999996</v>
      </c>
      <c r="BE67" s="24">
        <f>'Consolidado - Financeiro'!BE82-'Alea - Financeiro'!BE67</f>
        <v>-18.600000000000001</v>
      </c>
      <c r="BF67" s="24">
        <f>'Consolidado - Financeiro'!BF82-'Alea - Financeiro'!BF67</f>
        <v>-11.8</v>
      </c>
      <c r="BG67" s="97">
        <f>'Consolidado - Financeiro'!BG82-'Alea - Financeiro'!BG67</f>
        <v>-51.3</v>
      </c>
      <c r="BH67" s="24">
        <f>'Consolidado - Financeiro'!BH82-'Alea - Financeiro'!BH67</f>
        <v>-14.9</v>
      </c>
      <c r="BI67" s="24">
        <f>'Consolidado - Financeiro'!BI82-'Alea - Financeiro'!BI67</f>
        <v>-10.8</v>
      </c>
      <c r="BJ67" s="24">
        <f>'Consolidado - Financeiro'!BJ82-'Alea - Financeiro'!BJ67</f>
        <v>-12.5</v>
      </c>
      <c r="BK67" s="24">
        <f>'Consolidado - Financeiro'!BK82-'Alea - Financeiro'!BK67</f>
        <v>-13.1</v>
      </c>
      <c r="BL67" s="97">
        <f>'Consolidado - Financeiro'!BL82-'Alea - Financeiro'!BL67</f>
        <v>-41.3</v>
      </c>
      <c r="BM67" s="24">
        <f>'Consolidado - Financeiro'!BM82-'Alea - Financeiro'!BM67</f>
        <v>-14.2</v>
      </c>
      <c r="BN67" s="24">
        <f>'Consolidado - Financeiro'!BN82-'Alea - Financeiro'!BN67</f>
        <v>-13.8</v>
      </c>
      <c r="BO67" s="24">
        <f>'Consolidado - Financeiro'!BO82-'Alea - Financeiro'!BO67</f>
        <v>-5.6</v>
      </c>
      <c r="BP67" s="24">
        <f>'Consolidado - Financeiro'!BP82-'Alea - Financeiro'!BP67</f>
        <v>-7.8</v>
      </c>
      <c r="BQ67" s="97">
        <f>'Consolidado - Financeiro'!BQ82-'Alea - Financeiro'!BQ67</f>
        <v>-31.9</v>
      </c>
      <c r="BR67" s="24">
        <f>'Consolidado - Financeiro'!BR82-'Alea - Financeiro'!BR67</f>
        <v>-9.4</v>
      </c>
      <c r="BS67" s="24">
        <f>'Consolidado - Financeiro'!BS82-'Alea - Financeiro'!BS67</f>
        <v>-7</v>
      </c>
      <c r="BT67" s="24">
        <f>'Consolidado - Financeiro'!BT82-'Alea - Financeiro'!BT67</f>
        <v>-7.9</v>
      </c>
      <c r="BU67" s="24">
        <f>'Consolidado - Financeiro'!BU82-'Alea - Financeiro'!BU67</f>
        <v>-7.6</v>
      </c>
      <c r="BV67" s="97">
        <f>'Consolidado - Financeiro'!BV82-'Alea - Financeiro'!BV67</f>
        <v>-13.1</v>
      </c>
      <c r="BW67" s="24">
        <f>'Consolidado - Financeiro'!BW82-'Alea - Financeiro'!BW67</f>
        <v>-6.1</v>
      </c>
      <c r="BX67" s="24">
        <f>'Consolidado - Financeiro'!BX82-'Alea - Financeiro'!BX67</f>
        <v>-4.9000000000000004</v>
      </c>
      <c r="BY67" s="24">
        <f>'Consolidado - Financeiro'!BY82-'Alea - Financeiro'!BY67</f>
        <v>2</v>
      </c>
      <c r="BZ67" s="24">
        <f>'Consolidado - Financeiro'!BZ82-'Alea - Financeiro'!BZ67</f>
        <v>-4.0999999999999996</v>
      </c>
    </row>
    <row r="68" spans="1:78" s="55" customFormat="1" x14ac:dyDescent="0.2">
      <c r="A68" s="58" t="s">
        <v>151</v>
      </c>
      <c r="B68" s="54">
        <f>'Consolidado - Financeiro'!B87-'Alea - Financeiro'!B68</f>
        <v>-21.460065500000006</v>
      </c>
      <c r="C68" s="54">
        <f>'Consolidado - Financeiro'!C87-'Alea - Financeiro'!C68</f>
        <v>-1.3445323900000261</v>
      </c>
      <c r="D68" s="108">
        <f>'Consolidado - Financeiro'!D87-'Alea - Financeiro'!D68</f>
        <v>11.2</v>
      </c>
      <c r="E68" s="54">
        <f>'Consolidado - Financeiro'!E87-'Alea - Financeiro'!E68</f>
        <v>-41.1</v>
      </c>
      <c r="F68" s="54">
        <f>'Consolidado - Financeiro'!F87-'Alea - Financeiro'!F68</f>
        <v>-21.696020880000354</v>
      </c>
      <c r="G68" s="54">
        <f>'Consolidado - Financeiro'!G87-'Alea - Financeiro'!G68</f>
        <v>94.715874079999693</v>
      </c>
      <c r="H68" s="54">
        <f>'Consolidado - Financeiro'!H87-'Alea - Financeiro'!H68</f>
        <v>-20.680110509999942</v>
      </c>
      <c r="I68" s="108">
        <f>'Consolidado - Financeiro'!I87-'Alea - Financeiro'!I68</f>
        <v>-169.82449499457493</v>
      </c>
      <c r="J68" s="54">
        <f>'Consolidado - Financeiro'!J87-'Alea - Financeiro'!J68</f>
        <v>-42.433758050000087</v>
      </c>
      <c r="K68" s="54">
        <f>'Consolidado - Financeiro'!K87-'Alea - Financeiro'!K68</f>
        <v>-19.6355836645746</v>
      </c>
      <c r="L68" s="54">
        <f>'Consolidado - Financeiro'!L87-'Alea - Financeiro'!L68</f>
        <v>-54.348992600000301</v>
      </c>
      <c r="M68" s="54">
        <f>'Consolidado - Financeiro'!M87-'Alea - Financeiro'!M68</f>
        <v>-53.405161629999981</v>
      </c>
      <c r="N68" s="108">
        <f>'Consolidado - Financeiro'!N87-'Alea - Financeiro'!N68</f>
        <v>-130.97150720999997</v>
      </c>
      <c r="O68" s="54">
        <f>'Consolidado - Financeiro'!O87-'Alea - Financeiro'!O68</f>
        <v>-33.419949109999983</v>
      </c>
      <c r="P68" s="54">
        <f>'Consolidado - Financeiro'!P87-'Alea - Financeiro'!P68</f>
        <v>-27.946316299999999</v>
      </c>
      <c r="Q68" s="54">
        <f>'Consolidado - Financeiro'!Q87-'Alea - Financeiro'!Q68</f>
        <v>-15.828682369999976</v>
      </c>
      <c r="R68" s="54">
        <f>'Consolidado - Financeiro'!R87-'Alea - Financeiro'!R68</f>
        <v>-53.776559430000006</v>
      </c>
      <c r="S68" s="108">
        <f>'Consolidado - Financeiro'!S87-'Alea - Financeiro'!S68</f>
        <v>-195.32166831000004</v>
      </c>
      <c r="T68" s="54">
        <f>'Consolidado - Financeiro'!T87-'Alea - Financeiro'!T68</f>
        <v>-63.854736369999813</v>
      </c>
      <c r="U68" s="54">
        <f>'Consolidado - Financeiro'!U87-'Alea - Financeiro'!U68</f>
        <v>-61.747</v>
      </c>
      <c r="V68" s="54">
        <f>'Consolidado - Financeiro'!V87-'Alea - Financeiro'!V68</f>
        <v>-32.207618119999999</v>
      </c>
      <c r="W68" s="54">
        <f>'Consolidado - Financeiro'!W87-'Alea - Financeiro'!W68</f>
        <v>-37.547816179999998</v>
      </c>
      <c r="X68" s="108">
        <f>'Consolidado - Financeiro'!X87-'Alea - Financeiro'!X68</f>
        <v>-60.328075898999998</v>
      </c>
      <c r="Y68" s="54">
        <f>'Consolidado - Financeiro'!Y87-'Alea - Financeiro'!Y68</f>
        <v>-23.733259999000001</v>
      </c>
      <c r="Z68" s="54">
        <f>'Consolidado - Financeiro'!Z87-'Alea - Financeiro'!Z68</f>
        <v>-12</v>
      </c>
      <c r="AA68" s="54">
        <f>'Consolidado - Financeiro'!AA87-'Alea - Financeiro'!AA68</f>
        <v>-15.1</v>
      </c>
      <c r="AB68" s="54">
        <f>'Consolidado - Financeiro'!AB87-'Alea - Financeiro'!AB68</f>
        <v>-9.5948159000000004</v>
      </c>
      <c r="AC68" s="108">
        <f>'Consolidado - Financeiro'!AC87-'Alea - Financeiro'!AC68</f>
        <v>-23.1</v>
      </c>
      <c r="AD68" s="54">
        <f>'Consolidado - Financeiro'!AD87-'Alea - Financeiro'!AD68</f>
        <v>-7.1</v>
      </c>
      <c r="AE68" s="54">
        <f>'Consolidado - Financeiro'!AE87-'Alea - Financeiro'!AE68</f>
        <v>-6.7</v>
      </c>
      <c r="AF68" s="54">
        <f>'Consolidado - Financeiro'!AF87-'Alea - Financeiro'!AF68</f>
        <v>-6.3</v>
      </c>
      <c r="AG68" s="54">
        <f>'Consolidado - Financeiro'!AG87-'Alea - Financeiro'!AG68</f>
        <v>-3</v>
      </c>
      <c r="AH68" s="108">
        <f>'Consolidado - Financeiro'!AH87-'Alea - Financeiro'!AH68</f>
        <v>8.8000000000000007</v>
      </c>
      <c r="AI68" s="54">
        <f>'Consolidado - Financeiro'!AI87-'Alea - Financeiro'!AI68</f>
        <v>4</v>
      </c>
      <c r="AJ68" s="54">
        <f>'Consolidado - Financeiro'!AJ87-'Alea - Financeiro'!AJ68</f>
        <v>2.1</v>
      </c>
      <c r="AK68" s="54">
        <f>'Consolidado - Financeiro'!AK87-'Alea - Financeiro'!AK68</f>
        <v>2.4</v>
      </c>
      <c r="AL68" s="54">
        <f>'Consolidado - Financeiro'!AL87-'Alea - Financeiro'!AL68</f>
        <v>0.3</v>
      </c>
      <c r="AM68" s="108">
        <f>'Consolidado - Financeiro'!AM87-'Alea - Financeiro'!AM68</f>
        <v>8.5</v>
      </c>
      <c r="AN68" s="54">
        <f>'Consolidado - Financeiro'!AN87-'Alea - Financeiro'!AN68</f>
        <v>0.9</v>
      </c>
      <c r="AO68" s="54">
        <f>'Consolidado - Financeiro'!AO87-'Alea - Financeiro'!AO68</f>
        <v>1</v>
      </c>
      <c r="AP68" s="54">
        <f>'Consolidado - Financeiro'!AP87-'Alea - Financeiro'!AP68</f>
        <v>3.4</v>
      </c>
      <c r="AQ68" s="54">
        <f>'Consolidado - Financeiro'!AQ87-'Alea - Financeiro'!AQ68</f>
        <v>3.2</v>
      </c>
      <c r="AR68" s="108">
        <f>'Consolidado - Financeiro'!AR87-'Alea - Financeiro'!AR68</f>
        <v>-0.9</v>
      </c>
      <c r="AS68" s="54">
        <f>'Consolidado - Financeiro'!AS87-'Alea - Financeiro'!AS68</f>
        <v>-0.1</v>
      </c>
      <c r="AT68" s="54">
        <f>'Consolidado - Financeiro'!AT87-'Alea - Financeiro'!AT68</f>
        <v>-0.8</v>
      </c>
      <c r="AU68" s="54">
        <f>'Consolidado - Financeiro'!AU87-'Alea - Financeiro'!AU68</f>
        <v>0.7</v>
      </c>
      <c r="AV68" s="54">
        <f>'Consolidado - Financeiro'!AV87-'Alea - Financeiro'!AV68</f>
        <v>-0.7</v>
      </c>
      <c r="AW68" s="108">
        <f>'Consolidado - Financeiro'!AW87-'Alea - Financeiro'!AW68</f>
        <v>-20</v>
      </c>
      <c r="AX68" s="54">
        <f>'Consolidado - Financeiro'!AX87-'Alea - Financeiro'!AX68</f>
        <v>-5.5</v>
      </c>
      <c r="AY68" s="54">
        <f>'Consolidado - Financeiro'!AY87-'Alea - Financeiro'!AY68</f>
        <v>-12.2</v>
      </c>
      <c r="AZ68" s="54">
        <f>'Consolidado - Financeiro'!AZ87-'Alea - Financeiro'!AZ68</f>
        <v>-0.4</v>
      </c>
      <c r="BA68" s="54">
        <f>'Consolidado - Financeiro'!BA87-'Alea - Financeiro'!BA68</f>
        <v>-1.9</v>
      </c>
      <c r="BB68" s="108">
        <f>'Consolidado - Financeiro'!BB87-'Alea - Financeiro'!BB68</f>
        <v>5.8</v>
      </c>
      <c r="BC68" s="54">
        <f>'Consolidado - Financeiro'!BC87-'Alea - Financeiro'!BC68</f>
        <v>0.6</v>
      </c>
      <c r="BD68" s="54">
        <f>'Consolidado - Financeiro'!BD87-'Alea - Financeiro'!BD68</f>
        <v>-2</v>
      </c>
      <c r="BE68" s="54">
        <f>'Consolidado - Financeiro'!BE87-'Alea - Financeiro'!BE68</f>
        <v>5.7</v>
      </c>
      <c r="BF68" s="54">
        <f>'Consolidado - Financeiro'!BF87-'Alea - Financeiro'!BF68</f>
        <v>1.5</v>
      </c>
      <c r="BG68" s="108">
        <f>'Consolidado - Financeiro'!BG87-'Alea - Financeiro'!BG68</f>
        <v>7.3</v>
      </c>
      <c r="BH68" s="54">
        <f>'Consolidado - Financeiro'!BH87-'Alea - Financeiro'!BH68</f>
        <v>1</v>
      </c>
      <c r="BI68" s="54">
        <f>'Consolidado - Financeiro'!BI87-'Alea - Financeiro'!BI68</f>
        <v>5.0999999999999996</v>
      </c>
      <c r="BJ68" s="54">
        <f>'Consolidado - Financeiro'!BJ87-'Alea - Financeiro'!BJ68</f>
        <v>1.3</v>
      </c>
      <c r="BK68" s="54">
        <f>'Consolidado - Financeiro'!BK87-'Alea - Financeiro'!BK68</f>
        <v>-0.1</v>
      </c>
      <c r="BL68" s="108">
        <f>'Consolidado - Financeiro'!BL87-'Alea - Financeiro'!BL68</f>
        <v>-3.8</v>
      </c>
      <c r="BM68" s="54">
        <f>'Consolidado - Financeiro'!BM87-'Alea - Financeiro'!BM68</f>
        <v>-2.2999999999999998</v>
      </c>
      <c r="BN68" s="54">
        <f>'Consolidado - Financeiro'!BN87-'Alea - Financeiro'!BN68</f>
        <v>-6.4</v>
      </c>
      <c r="BO68" s="54">
        <f>'Consolidado - Financeiro'!BO87-'Alea - Financeiro'!BO68</f>
        <v>1.9</v>
      </c>
      <c r="BP68" s="54">
        <f>'Consolidado - Financeiro'!BP87-'Alea - Financeiro'!BP68</f>
        <v>2.9</v>
      </c>
      <c r="BQ68" s="108">
        <f>'Consolidado - Financeiro'!BQ87-'Alea - Financeiro'!BQ68</f>
        <v>0.7</v>
      </c>
      <c r="BR68" s="54">
        <f>'Consolidado - Financeiro'!BR87-'Alea - Financeiro'!BR68</f>
        <v>0.3</v>
      </c>
      <c r="BS68" s="54">
        <f>'Consolidado - Financeiro'!BS87-'Alea - Financeiro'!BS68</f>
        <v>-1.4</v>
      </c>
      <c r="BT68" s="54">
        <f>'Consolidado - Financeiro'!BT87-'Alea - Financeiro'!BT68</f>
        <v>1.7</v>
      </c>
      <c r="BU68" s="54">
        <f>'Consolidado - Financeiro'!BU87-'Alea - Financeiro'!BU68</f>
        <v>0.1</v>
      </c>
      <c r="BV68" s="108">
        <f>'Consolidado - Financeiro'!BV87-'Alea - Financeiro'!BV68</f>
        <v>15.7</v>
      </c>
      <c r="BW68" s="54">
        <f>'Consolidado - Financeiro'!BW87-'Alea - Financeiro'!BW68</f>
        <v>1.8</v>
      </c>
      <c r="BX68" s="54">
        <f>'Consolidado - Financeiro'!BX87-'Alea - Financeiro'!BX68</f>
        <v>3.4</v>
      </c>
      <c r="BY68" s="54">
        <f>'Consolidado - Financeiro'!BY87-'Alea - Financeiro'!BY68</f>
        <v>8.1999999999999993</v>
      </c>
      <c r="BZ68" s="54">
        <f>'Consolidado - Financeiro'!BZ87-'Alea - Financeiro'!BZ68</f>
        <v>2.2000000000000002</v>
      </c>
    </row>
    <row r="69" spans="1:78" x14ac:dyDescent="0.2">
      <c r="A69" s="55"/>
    </row>
    <row r="70" spans="1:78" x14ac:dyDescent="0.2">
      <c r="A70" s="13" t="s">
        <v>152</v>
      </c>
    </row>
    <row r="71" spans="1:78" x14ac:dyDescent="0.2">
      <c r="A71" s="29" t="s">
        <v>1</v>
      </c>
      <c r="B71" s="16" t="s">
        <v>277</v>
      </c>
      <c r="C71" s="16" t="s">
        <v>276</v>
      </c>
      <c r="D71" s="16">
        <v>2025</v>
      </c>
      <c r="E71" s="16" t="s">
        <v>274</v>
      </c>
      <c r="F71" s="16" t="s">
        <v>265</v>
      </c>
      <c r="G71" s="16" t="s">
        <v>264</v>
      </c>
      <c r="H71" s="16" t="s">
        <v>263</v>
      </c>
      <c r="I71" s="16">
        <v>2024</v>
      </c>
      <c r="J71" s="16" t="s">
        <v>256</v>
      </c>
      <c r="K71" s="30" t="str">
        <f t="shared" ref="K71:BV71" si="35">K7</f>
        <v>3T24</v>
      </c>
      <c r="L71" s="30" t="str">
        <f t="shared" si="35"/>
        <v>2T24</v>
      </c>
      <c r="M71" s="31" t="str">
        <f t="shared" si="35"/>
        <v>1T24</v>
      </c>
      <c r="N71" s="31">
        <f t="shared" si="35"/>
        <v>2023</v>
      </c>
      <c r="O71" s="31" t="str">
        <f t="shared" si="35"/>
        <v>4T23</v>
      </c>
      <c r="P71" s="31" t="str">
        <f t="shared" si="35"/>
        <v>3T23</v>
      </c>
      <c r="Q71" s="31" t="str">
        <f t="shared" si="35"/>
        <v>2T23</v>
      </c>
      <c r="R71" s="31" t="str">
        <f t="shared" si="35"/>
        <v>1T23</v>
      </c>
      <c r="S71" s="31">
        <f t="shared" si="35"/>
        <v>2022</v>
      </c>
      <c r="T71" s="31" t="str">
        <f t="shared" si="35"/>
        <v>4T22</v>
      </c>
      <c r="U71" s="31" t="str">
        <f t="shared" si="35"/>
        <v>3T22</v>
      </c>
      <c r="V71" s="31" t="str">
        <f t="shared" si="35"/>
        <v>2T22</v>
      </c>
      <c r="W71" s="31" t="str">
        <f t="shared" si="35"/>
        <v>1T22</v>
      </c>
      <c r="X71" s="31">
        <f t="shared" si="35"/>
        <v>2021</v>
      </c>
      <c r="Y71" s="31" t="str">
        <f t="shared" si="35"/>
        <v>4T21</v>
      </c>
      <c r="Z71" s="31" t="str">
        <f t="shared" si="35"/>
        <v>3T21</v>
      </c>
      <c r="AA71" s="31" t="str">
        <f t="shared" si="35"/>
        <v>2T21</v>
      </c>
      <c r="AB71" s="31" t="str">
        <f t="shared" si="35"/>
        <v>1T21</v>
      </c>
      <c r="AC71" s="31">
        <f t="shared" si="35"/>
        <v>2020</v>
      </c>
      <c r="AD71" s="31" t="str">
        <f t="shared" si="35"/>
        <v>4T20</v>
      </c>
      <c r="AE71" s="31" t="str">
        <f t="shared" si="35"/>
        <v>3T20</v>
      </c>
      <c r="AF71" s="31" t="str">
        <f t="shared" si="35"/>
        <v>2T20</v>
      </c>
      <c r="AG71" s="31" t="str">
        <f t="shared" si="35"/>
        <v>1T20</v>
      </c>
      <c r="AH71" s="31">
        <f t="shared" si="35"/>
        <v>2019</v>
      </c>
      <c r="AI71" s="31" t="str">
        <f t="shared" si="35"/>
        <v>4T19</v>
      </c>
      <c r="AJ71" s="31" t="str">
        <f t="shared" si="35"/>
        <v>3T19</v>
      </c>
      <c r="AK71" s="31" t="str">
        <f t="shared" si="35"/>
        <v>2T19</v>
      </c>
      <c r="AL71" s="31" t="str">
        <f t="shared" si="35"/>
        <v>1T19</v>
      </c>
      <c r="AM71" s="31">
        <f t="shared" si="35"/>
        <v>2018</v>
      </c>
      <c r="AN71" s="31" t="str">
        <f t="shared" si="35"/>
        <v>4T18</v>
      </c>
      <c r="AO71" s="31" t="str">
        <f t="shared" si="35"/>
        <v>3T18</v>
      </c>
      <c r="AP71" s="31" t="str">
        <f t="shared" si="35"/>
        <v>2T18</v>
      </c>
      <c r="AQ71" s="31" t="str">
        <f t="shared" si="35"/>
        <v>1T18</v>
      </c>
      <c r="AR71" s="31">
        <f t="shared" si="35"/>
        <v>2017</v>
      </c>
      <c r="AS71" s="31" t="str">
        <f t="shared" si="35"/>
        <v>4T17</v>
      </c>
      <c r="AT71" s="31" t="str">
        <f t="shared" si="35"/>
        <v>3T17</v>
      </c>
      <c r="AU71" s="31" t="str">
        <f t="shared" si="35"/>
        <v>2T17</v>
      </c>
      <c r="AV71" s="31" t="str">
        <f t="shared" si="35"/>
        <v>1T17</v>
      </c>
      <c r="AW71" s="31">
        <f t="shared" si="35"/>
        <v>2016</v>
      </c>
      <c r="AX71" s="31" t="str">
        <f t="shared" si="35"/>
        <v>4T16</v>
      </c>
      <c r="AY71" s="31" t="str">
        <f t="shared" si="35"/>
        <v>3T16</v>
      </c>
      <c r="AZ71" s="31" t="str">
        <f t="shared" si="35"/>
        <v>2T16</v>
      </c>
      <c r="BA71" s="31" t="str">
        <f t="shared" si="35"/>
        <v>1T16</v>
      </c>
      <c r="BB71" s="31">
        <f t="shared" si="35"/>
        <v>2015</v>
      </c>
      <c r="BC71" s="31" t="str">
        <f t="shared" si="35"/>
        <v>4T15</v>
      </c>
      <c r="BD71" s="31" t="str">
        <f t="shared" si="35"/>
        <v>3T15</v>
      </c>
      <c r="BE71" s="31" t="str">
        <f t="shared" si="35"/>
        <v>2T15</v>
      </c>
      <c r="BF71" s="31" t="str">
        <f t="shared" si="35"/>
        <v>1T15</v>
      </c>
      <c r="BG71" s="31">
        <f t="shared" si="35"/>
        <v>2014</v>
      </c>
      <c r="BH71" s="31" t="str">
        <f t="shared" si="35"/>
        <v>4T14</v>
      </c>
      <c r="BI71" s="31" t="str">
        <f t="shared" si="35"/>
        <v>3T14</v>
      </c>
      <c r="BJ71" s="31" t="str">
        <f t="shared" si="35"/>
        <v>2T14</v>
      </c>
      <c r="BK71" s="31" t="str">
        <f t="shared" si="35"/>
        <v>1T14</v>
      </c>
      <c r="BL71" s="31">
        <f t="shared" si="35"/>
        <v>2013</v>
      </c>
      <c r="BM71" s="31" t="str">
        <f t="shared" si="35"/>
        <v>4T13</v>
      </c>
      <c r="BN71" s="31" t="str">
        <f t="shared" si="35"/>
        <v>3T13</v>
      </c>
      <c r="BO71" s="31" t="str">
        <f t="shared" si="35"/>
        <v>2T13</v>
      </c>
      <c r="BP71" s="31" t="str">
        <f t="shared" si="35"/>
        <v>1T13</v>
      </c>
      <c r="BQ71" s="31">
        <f t="shared" si="35"/>
        <v>2012</v>
      </c>
      <c r="BR71" s="31" t="str">
        <f t="shared" si="35"/>
        <v>4T12</v>
      </c>
      <c r="BS71" s="31" t="str">
        <f t="shared" si="35"/>
        <v>3T12</v>
      </c>
      <c r="BT71" s="31" t="str">
        <f t="shared" si="35"/>
        <v>2T12</v>
      </c>
      <c r="BU71" s="31" t="str">
        <f t="shared" si="35"/>
        <v>1T12</v>
      </c>
      <c r="BV71" s="31">
        <f t="shared" si="35"/>
        <v>2011</v>
      </c>
      <c r="BW71" s="31" t="str">
        <f t="shared" ref="BW71:BZ71" si="36">BW7</f>
        <v>4T11</v>
      </c>
      <c r="BX71" s="31" t="str">
        <f t="shared" si="36"/>
        <v>3T11</v>
      </c>
      <c r="BY71" s="31" t="str">
        <f t="shared" si="36"/>
        <v>2T11</v>
      </c>
      <c r="BZ71" s="31" t="str">
        <f t="shared" si="36"/>
        <v>1T11</v>
      </c>
    </row>
    <row r="72" spans="1:78" x14ac:dyDescent="0.2">
      <c r="A72" s="57" t="s">
        <v>153</v>
      </c>
      <c r="B72" s="24">
        <f>'Consolidado - Financeiro'!B92-'Alea - Financeiro'!B72</f>
        <v>208.9601134699999</v>
      </c>
      <c r="C72" s="24">
        <f>'Consolidado - Financeiro'!C92-'Alea - Financeiro'!C72</f>
        <v>216.21055195999998</v>
      </c>
      <c r="D72" s="97">
        <f>'Consolidado - Financeiro'!D92-'Alea - Financeiro'!D72</f>
        <v>636.09999999999991</v>
      </c>
      <c r="E72" s="24">
        <f>'Consolidado - Financeiro'!E92-'Alea - Financeiro'!E72</f>
        <v>154.9</v>
      </c>
      <c r="F72" s="24">
        <f>'Consolidado - Financeiro'!F92-'Alea - Financeiro'!F72</f>
        <v>146.59819765181101</v>
      </c>
      <c r="G72" s="24">
        <f>'Consolidado - Financeiro'!G92-'Alea - Financeiro'!G72</f>
        <v>229.69701318009226</v>
      </c>
      <c r="H72" s="24">
        <f>'Consolidado - Financeiro'!H92-'Alea - Financeiro'!H72</f>
        <v>104.90605170602561</v>
      </c>
      <c r="I72" s="97">
        <f>'Consolidado - Financeiro'!I92-'Alea - Financeiro'!I72</f>
        <v>172.65865333852469</v>
      </c>
      <c r="J72" s="24">
        <f>'Consolidado - Financeiro'!J92-'Alea - Financeiro'!J72</f>
        <v>41.887909797406365</v>
      </c>
      <c r="K72" s="24">
        <f>'Consolidado - Financeiro'!K92-'Alea - Financeiro'!K72</f>
        <v>90.35688130102919</v>
      </c>
      <c r="L72" s="24">
        <f>'Consolidado - Financeiro'!L92-'Alea - Financeiro'!L72</f>
        <v>13.174214886514042</v>
      </c>
      <c r="M72" s="24">
        <f>'Consolidado - Financeiro'!M92-'Alea - Financeiro'!M72</f>
        <v>27.241195413575063</v>
      </c>
      <c r="N72" s="97">
        <f>'Consolidado - Financeiro'!N92-'Alea - Financeiro'!N72</f>
        <v>-32.378685879999892</v>
      </c>
      <c r="O72" s="24">
        <f>'Consolidado - Financeiro'!O92-'Alea - Financeiro'!O72</f>
        <v>0.9811963900000471</v>
      </c>
      <c r="P72" s="24">
        <f>'Consolidado - Financeiro'!P92-'Alea - Financeiro'!P72</f>
        <v>-11.92748347999993</v>
      </c>
      <c r="Q72" s="24">
        <f>'Consolidado - Financeiro'!Q92-'Alea - Financeiro'!Q72</f>
        <v>1.4061515799998805</v>
      </c>
      <c r="R72" s="24">
        <f>'Consolidado - Financeiro'!R92-'Alea - Financeiro'!R72</f>
        <v>-22.849423059999996</v>
      </c>
      <c r="S72" s="97">
        <f>'Consolidado - Financeiro'!S92-'Alea - Financeiro'!S72</f>
        <v>-475.20000000000005</v>
      </c>
      <c r="T72" s="24">
        <f>'Consolidado - Financeiro'!T92-'Alea - Financeiro'!T72</f>
        <v>-133.03419198</v>
      </c>
      <c r="U72" s="24">
        <f>'Consolidado - Financeiro'!U92-'Alea - Financeiro'!U72</f>
        <v>-190.01499999999999</v>
      </c>
      <c r="V72" s="24">
        <f>'Consolidado - Financeiro'!V92-'Alea - Financeiro'!V72</f>
        <v>-96.529825780000039</v>
      </c>
      <c r="W72" s="24">
        <f>'Consolidado - Financeiro'!W92-'Alea - Financeiro'!W72</f>
        <v>-55.481228419999994</v>
      </c>
      <c r="X72" s="97">
        <f>'Consolidado - Financeiro'!X92-'Alea - Financeiro'!X72</f>
        <v>-148.33288533000001</v>
      </c>
      <c r="Y72" s="24">
        <f>'Consolidado - Financeiro'!Y92-'Alea - Financeiro'!Y72</f>
        <v>-242.81644340299999</v>
      </c>
      <c r="Z72" s="24">
        <f>'Consolidado - Financeiro'!Z92-'Alea - Financeiro'!Z72</f>
        <v>15.46411616</v>
      </c>
      <c r="AA72" s="24">
        <f>'Consolidado - Financeiro'!AA92-'Alea - Financeiro'!AA72</f>
        <v>37.343829063000001</v>
      </c>
      <c r="AB72" s="24">
        <f>'Consolidado - Financeiro'!AB92-'Alea - Financeiro'!AB72</f>
        <v>41.575612849999999</v>
      </c>
      <c r="AC72" s="97">
        <f>'Consolidado - Financeiro'!AC92-'Alea - Financeiro'!AC72</f>
        <v>199.7</v>
      </c>
      <c r="AD72" s="24">
        <f>'Consolidado - Financeiro'!AD92-'Alea - Financeiro'!AD72</f>
        <v>71</v>
      </c>
      <c r="AE72" s="24">
        <f>'Consolidado - Financeiro'!AE92-'Alea - Financeiro'!AE72</f>
        <v>71</v>
      </c>
      <c r="AF72" s="24">
        <f>'Consolidado - Financeiro'!AF92-'Alea - Financeiro'!AF72</f>
        <v>40.1</v>
      </c>
      <c r="AG72" s="24">
        <f>'Consolidado - Financeiro'!AG92-'Alea - Financeiro'!AG72</f>
        <v>17.600000000000001</v>
      </c>
      <c r="AH72" s="97">
        <f>'Consolidado - Financeiro'!AH92-'Alea - Financeiro'!AH72</f>
        <v>264.39999999999998</v>
      </c>
      <c r="AI72" s="24">
        <f>'Consolidado - Financeiro'!AI92-'Alea - Financeiro'!AI72</f>
        <v>76.2</v>
      </c>
      <c r="AJ72" s="24">
        <f>'Consolidado - Financeiro'!AJ92-'Alea - Financeiro'!AJ72</f>
        <v>64.7</v>
      </c>
      <c r="AK72" s="24">
        <f>'Consolidado - Financeiro'!AK92-'Alea - Financeiro'!AK72</f>
        <v>72.900000000000006</v>
      </c>
      <c r="AL72" s="24">
        <f>'Consolidado - Financeiro'!AL92-'Alea - Financeiro'!AL72</f>
        <v>50.5</v>
      </c>
      <c r="AM72" s="97">
        <f>'Consolidado - Financeiro'!AM92-'Alea - Financeiro'!AM72</f>
        <v>201.3</v>
      </c>
      <c r="AN72" s="24">
        <f>'Consolidado - Financeiro'!AN92-'Alea - Financeiro'!AN72</f>
        <v>47.7</v>
      </c>
      <c r="AO72" s="24">
        <f>'Consolidado - Financeiro'!AO92-'Alea - Financeiro'!AO72</f>
        <v>65.3</v>
      </c>
      <c r="AP72" s="24">
        <f>'Consolidado - Financeiro'!AP92-'Alea - Financeiro'!AP72</f>
        <v>52</v>
      </c>
      <c r="AQ72" s="24">
        <f>'Consolidado - Financeiro'!AQ92-'Alea - Financeiro'!AQ72</f>
        <v>36.4</v>
      </c>
      <c r="AR72" s="97">
        <f>'Consolidado - Financeiro'!AR92-'Alea - Financeiro'!AR72</f>
        <v>104.6</v>
      </c>
      <c r="AS72" s="24">
        <f>'Consolidado - Financeiro'!AS92-'Alea - Financeiro'!AS72</f>
        <v>35.5</v>
      </c>
      <c r="AT72" s="24">
        <f>'Consolidado - Financeiro'!AT92-'Alea - Financeiro'!AT72</f>
        <v>30.4</v>
      </c>
      <c r="AU72" s="24">
        <f>'Consolidado - Financeiro'!AU92-'Alea - Financeiro'!AU72</f>
        <v>20.9</v>
      </c>
      <c r="AV72" s="24">
        <f>'Consolidado - Financeiro'!AV92-'Alea - Financeiro'!AV72</f>
        <v>17.8</v>
      </c>
      <c r="AW72" s="97">
        <f>'Consolidado - Financeiro'!AW92-'Alea - Financeiro'!AW72</f>
        <v>47.3</v>
      </c>
      <c r="AX72" s="24">
        <f>'Consolidado - Financeiro'!AX92-'Alea - Financeiro'!AX72</f>
        <v>17.100000000000001</v>
      </c>
      <c r="AY72" s="24">
        <f>'Consolidado - Financeiro'!AY92-'Alea - Financeiro'!AY72</f>
        <v>15.9</v>
      </c>
      <c r="AZ72" s="24">
        <f>'Consolidado - Financeiro'!AZ92-'Alea - Financeiro'!AZ72</f>
        <v>9.4</v>
      </c>
      <c r="BA72" s="24">
        <f>'Consolidado - Financeiro'!BA92-'Alea - Financeiro'!BA72</f>
        <v>4.9000000000000004</v>
      </c>
      <c r="BB72" s="97">
        <f>'Consolidado - Financeiro'!BB92-'Alea - Financeiro'!BB72</f>
        <v>29.7</v>
      </c>
      <c r="BC72" s="24">
        <f>'Consolidado - Financeiro'!BC92-'Alea - Financeiro'!BC72</f>
        <v>-11.5</v>
      </c>
      <c r="BD72" s="24">
        <f>'Consolidado - Financeiro'!BD92-'Alea - Financeiro'!BD72</f>
        <v>12.1</v>
      </c>
      <c r="BE72" s="24">
        <f>'Consolidado - Financeiro'!BE92-'Alea - Financeiro'!BE72</f>
        <v>17.899999999999999</v>
      </c>
      <c r="BF72" s="24">
        <f>'Consolidado - Financeiro'!BF92-'Alea - Financeiro'!BF72</f>
        <v>11.2</v>
      </c>
      <c r="BG72" s="97">
        <f>'Consolidado - Financeiro'!BG92-'Alea - Financeiro'!BG72</f>
        <v>-110.2</v>
      </c>
      <c r="BH72" s="24">
        <f>'Consolidado - Financeiro'!BH92-'Alea - Financeiro'!BH72</f>
        <v>-29.2</v>
      </c>
      <c r="BI72" s="24">
        <f>'Consolidado - Financeiro'!BI92-'Alea - Financeiro'!BI72</f>
        <v>-25.7</v>
      </c>
      <c r="BJ72" s="24">
        <f>'Consolidado - Financeiro'!BJ92-'Alea - Financeiro'!BJ72</f>
        <v>-17.7</v>
      </c>
      <c r="BK72" s="24">
        <f>'Consolidado - Financeiro'!BK92-'Alea - Financeiro'!BK72</f>
        <v>-37.5</v>
      </c>
      <c r="BL72" s="97">
        <f>'Consolidado - Financeiro'!BL92-'Alea - Financeiro'!BL72</f>
        <v>-112.1</v>
      </c>
      <c r="BM72" s="24">
        <f>'Consolidado - Financeiro'!BM92-'Alea - Financeiro'!BM72</f>
        <v>12.6</v>
      </c>
      <c r="BN72" s="24">
        <f>'Consolidado - Financeiro'!BN92-'Alea - Financeiro'!BN72</f>
        <v>-58.5</v>
      </c>
      <c r="BO72" s="24">
        <f>'Consolidado - Financeiro'!BO92-'Alea - Financeiro'!BO72</f>
        <v>-25.6</v>
      </c>
      <c r="BP72" s="24">
        <f>'Consolidado - Financeiro'!BP92-'Alea - Financeiro'!BP72</f>
        <v>-40.6</v>
      </c>
      <c r="BQ72" s="97">
        <f>'Consolidado - Financeiro'!BQ92-'Alea - Financeiro'!BQ72</f>
        <v>-106</v>
      </c>
      <c r="BR72" s="24">
        <f>'Consolidado - Financeiro'!BR92-'Alea - Financeiro'!BR72</f>
        <v>-60.2</v>
      </c>
      <c r="BS72" s="24">
        <f>'Consolidado - Financeiro'!BS92-'Alea - Financeiro'!BS72</f>
        <v>-13.6</v>
      </c>
      <c r="BT72" s="24">
        <f>'Consolidado - Financeiro'!BT92-'Alea - Financeiro'!BT72</f>
        <v>-8.1</v>
      </c>
      <c r="BU72" s="24">
        <f>'Consolidado - Financeiro'!BU92-'Alea - Financeiro'!BU72</f>
        <v>-24</v>
      </c>
      <c r="BV72" s="97">
        <f>'Consolidado - Financeiro'!BV92-'Alea - Financeiro'!BV72</f>
        <v>-659.7</v>
      </c>
      <c r="BW72" s="24">
        <f>'Consolidado - Financeiro'!BW92-'Alea - Financeiro'!BW72</f>
        <v>-575</v>
      </c>
      <c r="BX72" s="24">
        <f>'Consolidado - Financeiro'!BX92-'Alea - Financeiro'!BX72</f>
        <v>-55.7</v>
      </c>
      <c r="BY72" s="24">
        <f>'Consolidado - Financeiro'!BY92-'Alea - Financeiro'!BY72</f>
        <v>-2.9</v>
      </c>
      <c r="BZ72" s="24">
        <f>'Consolidado - Financeiro'!BZ92-'Alea - Financeiro'!BZ72</f>
        <v>-26.2</v>
      </c>
    </row>
    <row r="73" spans="1:78" x14ac:dyDescent="0.2">
      <c r="A73" s="57" t="s">
        <v>154</v>
      </c>
      <c r="B73" s="24">
        <f>'Consolidado - Financeiro'!B93-'Alea - Financeiro'!B73</f>
        <v>-3.5752449581298862E-3</v>
      </c>
      <c r="C73" s="24">
        <f>'Consolidado - Financeiro'!C93-'Alea - Financeiro'!C73</f>
        <v>7.0948181092536089E-3</v>
      </c>
      <c r="D73" s="97">
        <f>'Consolidado - Financeiro'!D93-'Alea - Financeiro'!D73</f>
        <v>0</v>
      </c>
      <c r="E73" s="24">
        <f>'Consolidado - Financeiro'!E93-'Alea - Financeiro'!E73</f>
        <v>0</v>
      </c>
      <c r="F73" s="24">
        <f>'Consolidado - Financeiro'!F93-'Alea - Financeiro'!F73</f>
        <v>-0.16397070168121619</v>
      </c>
      <c r="G73" s="24">
        <f>'Consolidado - Financeiro'!G93-'Alea - Financeiro'!G73</f>
        <v>0.20173474186178808</v>
      </c>
      <c r="H73" s="24">
        <f>'Consolidado - Financeiro'!H93-'Alea - Financeiro'!H73</f>
        <v>-3.5288214203999857E-2</v>
      </c>
      <c r="I73" s="97">
        <f>'Consolidado - Financeiro'!I93-'Alea - Financeiro'!I73</f>
        <v>5.702</v>
      </c>
      <c r="J73" s="24">
        <f>'Consolidado - Financeiro'!J93-'Alea - Financeiro'!J73</f>
        <v>0.44700000000000001</v>
      </c>
      <c r="K73" s="24">
        <f>'Consolidado - Financeiro'!K93-'Alea - Financeiro'!K73</f>
        <v>1.748</v>
      </c>
      <c r="L73" s="24">
        <f>'Consolidado - Financeiro'!L93-'Alea - Financeiro'!L73</f>
        <v>10.894400674</v>
      </c>
      <c r="M73" s="24">
        <f>'Consolidado - Financeiro'!M93-'Alea - Financeiro'!M73</f>
        <v>-7.3874006740000002</v>
      </c>
      <c r="N73" s="97">
        <f>'Consolidado - Financeiro'!N93-'Alea - Financeiro'!N73</f>
        <v>6.6630000000000003</v>
      </c>
      <c r="O73" s="24">
        <f>'Consolidado - Financeiro'!O93-'Alea - Financeiro'!O73</f>
        <v>1.9490000000000001</v>
      </c>
      <c r="P73" s="24">
        <f>'Consolidado - Financeiro'!P93-'Alea - Financeiro'!P73</f>
        <v>1.5980000000000001</v>
      </c>
      <c r="Q73" s="24">
        <f>'Consolidado - Financeiro'!Q93-'Alea - Financeiro'!Q73</f>
        <v>1.333</v>
      </c>
      <c r="R73" s="24">
        <f>'Consolidado - Financeiro'!R93-'Alea - Financeiro'!R73</f>
        <v>1.8</v>
      </c>
      <c r="S73" s="97">
        <f>'Consolidado - Financeiro'!S93-'Alea - Financeiro'!S73</f>
        <v>8.4</v>
      </c>
      <c r="T73" s="24">
        <f>'Consolidado - Financeiro'!T93-'Alea - Financeiro'!T73</f>
        <v>2.7</v>
      </c>
      <c r="U73" s="24">
        <f>'Consolidado - Financeiro'!U93-'Alea - Financeiro'!U73</f>
        <v>2.2999999999999998</v>
      </c>
      <c r="V73" s="24">
        <f>'Consolidado - Financeiro'!V93-'Alea - Financeiro'!V73</f>
        <v>2</v>
      </c>
      <c r="W73" s="24">
        <f>'Consolidado - Financeiro'!W93-'Alea - Financeiro'!W73</f>
        <v>1.4</v>
      </c>
      <c r="X73" s="97">
        <f>'Consolidado - Financeiro'!X93-'Alea - Financeiro'!X73</f>
        <v>5.0999999999999996</v>
      </c>
      <c r="Y73" s="24">
        <f>'Consolidado - Financeiro'!Y93-'Alea - Financeiro'!Y73</f>
        <v>2.6</v>
      </c>
      <c r="Z73" s="24">
        <f>'Consolidado - Financeiro'!Z93-'Alea - Financeiro'!Z73</f>
        <v>1.1000000000000001</v>
      </c>
      <c r="AA73" s="24">
        <f>'Consolidado - Financeiro'!AA93-'Alea - Financeiro'!AA73</f>
        <v>0.7</v>
      </c>
      <c r="AB73" s="24">
        <f>'Consolidado - Financeiro'!AB93-'Alea - Financeiro'!AB73</f>
        <v>0.7</v>
      </c>
      <c r="AC73" s="97">
        <f>'Consolidado - Financeiro'!AC93-'Alea - Financeiro'!AC73</f>
        <v>0.6</v>
      </c>
      <c r="AD73" s="24">
        <f>'Consolidado - Financeiro'!AD93-'Alea - Financeiro'!AD73</f>
        <v>0.9</v>
      </c>
      <c r="AE73" s="24">
        <f>'Consolidado - Financeiro'!AE93-'Alea - Financeiro'!AE73</f>
        <v>-0.5</v>
      </c>
      <c r="AF73" s="24">
        <f>'Consolidado - Financeiro'!AF93-'Alea - Financeiro'!AF73</f>
        <v>0.2</v>
      </c>
      <c r="AG73" s="24">
        <f>'Consolidado - Financeiro'!AG93-'Alea - Financeiro'!AG73</f>
        <v>0</v>
      </c>
      <c r="AH73" s="97">
        <f>'Consolidado - Financeiro'!AH93-'Alea - Financeiro'!AH73</f>
        <v>-0.9</v>
      </c>
      <c r="AI73" s="24">
        <f>'Consolidado - Financeiro'!AI93-'Alea - Financeiro'!AI73</f>
        <v>-0.1</v>
      </c>
      <c r="AJ73" s="24">
        <f>'Consolidado - Financeiro'!AJ93-'Alea - Financeiro'!AJ73</f>
        <v>-0.1</v>
      </c>
      <c r="AK73" s="24">
        <f>'Consolidado - Financeiro'!AK93-'Alea - Financeiro'!AK73</f>
        <v>0.1</v>
      </c>
      <c r="AL73" s="24">
        <f>'Consolidado - Financeiro'!AL93-'Alea - Financeiro'!AL73</f>
        <v>-0.8</v>
      </c>
      <c r="AM73" s="97">
        <f>'Consolidado - Financeiro'!AM93-'Alea - Financeiro'!AM73</f>
        <v>-1.1000000000000001</v>
      </c>
      <c r="AN73" s="24">
        <f>'Consolidado - Financeiro'!AN93-'Alea - Financeiro'!AN73</f>
        <v>0.3</v>
      </c>
      <c r="AO73" s="24">
        <f>'Consolidado - Financeiro'!AO93-'Alea - Financeiro'!AO73</f>
        <v>-0.8</v>
      </c>
      <c r="AP73" s="24">
        <f>'Consolidado - Financeiro'!AP93-'Alea - Financeiro'!AP73</f>
        <v>-0.4</v>
      </c>
      <c r="AQ73" s="24">
        <f>'Consolidado - Financeiro'!AQ93-'Alea - Financeiro'!AQ73</f>
        <v>-0.1</v>
      </c>
      <c r="AR73" s="97">
        <f>'Consolidado - Financeiro'!AR93-'Alea - Financeiro'!AR73</f>
        <v>2.1</v>
      </c>
      <c r="AS73" s="24">
        <f>'Consolidado - Financeiro'!AS93-'Alea - Financeiro'!AS73</f>
        <v>0.7</v>
      </c>
      <c r="AT73" s="24">
        <f>'Consolidado - Financeiro'!AT93-'Alea - Financeiro'!AT73</f>
        <v>0.3</v>
      </c>
      <c r="AU73" s="24">
        <f>'Consolidado - Financeiro'!AU93-'Alea - Financeiro'!AU73</f>
        <v>-0.1</v>
      </c>
      <c r="AV73" s="24">
        <f>'Consolidado - Financeiro'!AV93-'Alea - Financeiro'!AV73</f>
        <v>1.1000000000000001</v>
      </c>
      <c r="AW73" s="97">
        <f>'Consolidado - Financeiro'!AW93-'Alea - Financeiro'!AW73</f>
        <v>9.4</v>
      </c>
      <c r="AX73" s="24">
        <f>'Consolidado - Financeiro'!AX93-'Alea - Financeiro'!AX73</f>
        <v>3.1</v>
      </c>
      <c r="AY73" s="24">
        <f>'Consolidado - Financeiro'!AY93-'Alea - Financeiro'!AY73</f>
        <v>7.1</v>
      </c>
      <c r="AZ73" s="24">
        <f>'Consolidado - Financeiro'!AZ93-'Alea - Financeiro'!AZ73</f>
        <v>-0.8</v>
      </c>
      <c r="BA73" s="24">
        <f>'Consolidado - Financeiro'!BA93-'Alea - Financeiro'!BA73</f>
        <v>-0.1</v>
      </c>
      <c r="BB73" s="97">
        <f>'Consolidado - Financeiro'!BB93-'Alea - Financeiro'!BB73</f>
        <v>0.6</v>
      </c>
      <c r="BC73" s="24">
        <f>'Consolidado - Financeiro'!BC93-'Alea - Financeiro'!BC73</f>
        <v>-1.5</v>
      </c>
      <c r="BD73" s="24">
        <f>'Consolidado - Financeiro'!BD93-'Alea - Financeiro'!BD73</f>
        <v>-0.3</v>
      </c>
      <c r="BE73" s="24">
        <f>'Consolidado - Financeiro'!BE93-'Alea - Financeiro'!BE73</f>
        <v>2.2000000000000002</v>
      </c>
      <c r="BF73" s="24">
        <f>'Consolidado - Financeiro'!BF93-'Alea - Financeiro'!BF73</f>
        <v>0.3</v>
      </c>
      <c r="BG73" s="97">
        <f>'Consolidado - Financeiro'!BG93-'Alea - Financeiro'!BG73</f>
        <v>0.7</v>
      </c>
      <c r="BH73" s="24">
        <f>'Consolidado - Financeiro'!BH93-'Alea - Financeiro'!BH73</f>
        <v>0.4</v>
      </c>
      <c r="BI73" s="24">
        <f>'Consolidado - Financeiro'!BI93-'Alea - Financeiro'!BI73</f>
        <v>0.5</v>
      </c>
      <c r="BJ73" s="24">
        <f>'Consolidado - Financeiro'!BJ93-'Alea - Financeiro'!BJ73</f>
        <v>-0.2</v>
      </c>
      <c r="BK73" s="24">
        <f>'Consolidado - Financeiro'!BK93-'Alea - Financeiro'!BK73</f>
        <v>0.1</v>
      </c>
      <c r="BL73" s="97">
        <f>'Consolidado - Financeiro'!BL93-'Alea - Financeiro'!BL73</f>
        <v>-6.3</v>
      </c>
      <c r="BM73" s="24">
        <f>'Consolidado - Financeiro'!BM93-'Alea - Financeiro'!BM73</f>
        <v>-0.2</v>
      </c>
      <c r="BN73" s="24">
        <f>'Consolidado - Financeiro'!BN93-'Alea - Financeiro'!BN73</f>
        <v>-2.4</v>
      </c>
      <c r="BO73" s="24">
        <f>'Consolidado - Financeiro'!BO93-'Alea - Financeiro'!BO73</f>
        <v>-0.4</v>
      </c>
      <c r="BP73" s="24">
        <f>'Consolidado - Financeiro'!BP93-'Alea - Financeiro'!BP73</f>
        <v>-3.3</v>
      </c>
      <c r="BQ73" s="97">
        <f>'Consolidado - Financeiro'!BQ93-'Alea - Financeiro'!BQ73</f>
        <v>-17.600000000000001</v>
      </c>
      <c r="BR73" s="24">
        <f>'Consolidado - Financeiro'!BR93-'Alea - Financeiro'!BR73</f>
        <v>-1.5</v>
      </c>
      <c r="BS73" s="24">
        <f>'Consolidado - Financeiro'!BS93-'Alea - Financeiro'!BS73</f>
        <v>-5.0999999999999996</v>
      </c>
      <c r="BT73" s="24">
        <f>'Consolidado - Financeiro'!BT93-'Alea - Financeiro'!BT73</f>
        <v>-4.3</v>
      </c>
      <c r="BU73" s="24">
        <f>'Consolidado - Financeiro'!BU93-'Alea - Financeiro'!BU73</f>
        <v>-6.8</v>
      </c>
      <c r="BV73" s="97">
        <f>'Consolidado - Financeiro'!BV93-'Alea - Financeiro'!BV73</f>
        <v>0.3</v>
      </c>
      <c r="BW73" s="24">
        <f>'Consolidado - Financeiro'!BW93-'Alea - Financeiro'!BW73</f>
        <v>0.3</v>
      </c>
      <c r="BX73" s="24">
        <f>'Consolidado - Financeiro'!BX93-'Alea - Financeiro'!BX73</f>
        <v>0</v>
      </c>
      <c r="BY73" s="24">
        <f>'Consolidado - Financeiro'!BY93-'Alea - Financeiro'!BY73</f>
        <v>0</v>
      </c>
      <c r="BZ73" s="24">
        <f>'Consolidado - Financeiro'!BZ93-'Alea - Financeiro'!BZ73</f>
        <v>0</v>
      </c>
    </row>
    <row r="74" spans="1:78" s="55" customFormat="1" x14ac:dyDescent="0.2">
      <c r="A74" s="58" t="s">
        <v>155</v>
      </c>
      <c r="B74" s="54">
        <f>'Consolidado - Financeiro'!B94-'Alea - Financeiro'!B74</f>
        <v>208.95692622504177</v>
      </c>
      <c r="C74" s="54">
        <f>'Consolidado - Financeiro'!C94-'Alea - Financeiro'!C74</f>
        <v>216.21724150810928</v>
      </c>
      <c r="D74" s="108">
        <f>'Consolidado - Financeiro'!D94-'Alea - Financeiro'!D74</f>
        <v>636.1</v>
      </c>
      <c r="E74" s="54">
        <f>'Consolidado - Financeiro'!E94-'Alea - Financeiro'!E74</f>
        <v>154.80000000000001</v>
      </c>
      <c r="F74" s="54">
        <f>'Consolidado - Financeiro'!F94-'Alea - Financeiro'!F74</f>
        <v>146.43399692013014</v>
      </c>
      <c r="G74" s="54">
        <f>'Consolidado - Financeiro'!G94-'Alea - Financeiro'!G74</f>
        <v>229.89893418714479</v>
      </c>
      <c r="H74" s="54">
        <f>'Consolidado - Financeiro'!H94-'Alea - Financeiro'!H74</f>
        <v>104.87034836902525</v>
      </c>
      <c r="I74" s="108">
        <f>'Consolidado - Financeiro'!I94-'Alea - Financeiro'!I74</f>
        <v>178.35864347139326</v>
      </c>
      <c r="J74" s="54">
        <f>'Consolidado - Financeiro'!J94-'Alea - Financeiro'!J74</f>
        <v>42.33427604757351</v>
      </c>
      <c r="K74" s="54">
        <f>'Consolidado - Financeiro'!K94-'Alea - Financeiro'!K74</f>
        <v>92.104012667254707</v>
      </c>
      <c r="L74" s="54">
        <f>'Consolidado - Financeiro'!L94-'Alea - Financeiro'!L74</f>
        <v>24.068020378484601</v>
      </c>
      <c r="M74" s="54">
        <f>'Consolidado - Financeiro'!M94-'Alea - Financeiro'!M74</f>
        <v>19.852549378080433</v>
      </c>
      <c r="N74" s="108">
        <f>'Consolidado - Financeiro'!N94-'Alea - Financeiro'!N74</f>
        <v>-25.715685879999896</v>
      </c>
      <c r="O74" s="54">
        <f>'Consolidado - Financeiro'!O94-'Alea - Financeiro'!O74</f>
        <v>2.9301963900000487</v>
      </c>
      <c r="P74" s="54">
        <f>'Consolidado - Financeiro'!P94-'Alea - Financeiro'!P74</f>
        <v>-10.329483479999931</v>
      </c>
      <c r="Q74" s="54">
        <f>'Consolidado - Financeiro'!Q94-'Alea - Financeiro'!Q74</f>
        <v>2.7391515799998807</v>
      </c>
      <c r="R74" s="54">
        <f>'Consolidado - Financeiro'!R94-'Alea - Financeiro'!R74</f>
        <v>-21.049423059999992</v>
      </c>
      <c r="S74" s="108">
        <f>'Consolidado - Financeiro'!S94-'Alea - Financeiro'!S74</f>
        <v>-467.70613890999999</v>
      </c>
      <c r="T74" s="54">
        <f>'Consolidado - Financeiro'!T94-'Alea - Financeiro'!T74</f>
        <v>-130.33419197999999</v>
      </c>
      <c r="U74" s="54">
        <f>'Consolidado - Financeiro'!U94-'Alea - Financeiro'!U74</f>
        <v>-187.715</v>
      </c>
      <c r="V74" s="54">
        <f>'Consolidado - Financeiro'!V94-'Alea - Financeiro'!V74</f>
        <v>-94.529825780000039</v>
      </c>
      <c r="W74" s="54">
        <f>'Consolidado - Financeiro'!W94-'Alea - Financeiro'!W74</f>
        <v>-53.981228419999994</v>
      </c>
      <c r="X74" s="108">
        <f>'Consolidado - Financeiro'!X94-'Alea - Financeiro'!X74</f>
        <v>-143.23288532999999</v>
      </c>
      <c r="Y74" s="54">
        <f>'Consolidado - Financeiro'!Y94-'Alea - Financeiro'!Y74</f>
        <v>-240.11644340300001</v>
      </c>
      <c r="Z74" s="54">
        <f>'Consolidado - Financeiro'!Z94-'Alea - Financeiro'!Z74</f>
        <v>16.564116160000001</v>
      </c>
      <c r="AA74" s="54">
        <f>'Consolidado - Financeiro'!AA94-'Alea - Financeiro'!AA74</f>
        <v>38.143829062999998</v>
      </c>
      <c r="AB74" s="54">
        <f>'Consolidado - Financeiro'!AB94-'Alea - Financeiro'!AB74</f>
        <v>42.275612850000002</v>
      </c>
      <c r="AC74" s="108">
        <f>'Consolidado - Financeiro'!AC94-'Alea - Financeiro'!AC74</f>
        <v>200.3</v>
      </c>
      <c r="AD74" s="54">
        <f>'Consolidado - Financeiro'!AD94-'Alea - Financeiro'!AD74</f>
        <v>72</v>
      </c>
      <c r="AE74" s="54">
        <f>'Consolidado - Financeiro'!AE94-'Alea - Financeiro'!AE74</f>
        <v>70.5</v>
      </c>
      <c r="AF74" s="54">
        <f>'Consolidado - Financeiro'!AF94-'Alea - Financeiro'!AF74</f>
        <v>40.299999999999997</v>
      </c>
      <c r="AG74" s="54">
        <f>'Consolidado - Financeiro'!AG94-'Alea - Financeiro'!AG74</f>
        <v>17.600000000000001</v>
      </c>
      <c r="AH74" s="108">
        <f>'Consolidado - Financeiro'!AH94-'Alea - Financeiro'!AH74</f>
        <v>263.5</v>
      </c>
      <c r="AI74" s="54">
        <f>'Consolidado - Financeiro'!AI94-'Alea - Financeiro'!AI74</f>
        <v>76.2</v>
      </c>
      <c r="AJ74" s="54">
        <f>'Consolidado - Financeiro'!AJ94-'Alea - Financeiro'!AJ74</f>
        <v>64.599999999999994</v>
      </c>
      <c r="AK74" s="54">
        <f>'Consolidado - Financeiro'!AK94-'Alea - Financeiro'!AK74</f>
        <v>73</v>
      </c>
      <c r="AL74" s="54">
        <f>'Consolidado - Financeiro'!AL94-'Alea - Financeiro'!AL74</f>
        <v>49.8</v>
      </c>
      <c r="AM74" s="108">
        <f>'Consolidado - Financeiro'!AM94-'Alea - Financeiro'!AM74</f>
        <v>200.3</v>
      </c>
      <c r="AN74" s="54">
        <f>'Consolidado - Financeiro'!AN94-'Alea - Financeiro'!AN74</f>
        <v>48</v>
      </c>
      <c r="AO74" s="54">
        <f>'Consolidado - Financeiro'!AO94-'Alea - Financeiro'!AO74</f>
        <v>64.400000000000006</v>
      </c>
      <c r="AP74" s="54">
        <f>'Consolidado - Financeiro'!AP94-'Alea - Financeiro'!AP74</f>
        <v>51.6</v>
      </c>
      <c r="AQ74" s="54">
        <f>'Consolidado - Financeiro'!AQ94-'Alea - Financeiro'!AQ74</f>
        <v>36.299999999999997</v>
      </c>
      <c r="AR74" s="108">
        <f>'Consolidado - Financeiro'!AR94-'Alea - Financeiro'!AR74</f>
        <v>106.7</v>
      </c>
      <c r="AS74" s="54">
        <f>'Consolidado - Financeiro'!AS94-'Alea - Financeiro'!AS74</f>
        <v>36.200000000000003</v>
      </c>
      <c r="AT74" s="54">
        <f>'Consolidado - Financeiro'!AT94-'Alea - Financeiro'!AT74</f>
        <v>30.7</v>
      </c>
      <c r="AU74" s="54">
        <f>'Consolidado - Financeiro'!AU94-'Alea - Financeiro'!AU74</f>
        <v>20.8</v>
      </c>
      <c r="AV74" s="54">
        <f>'Consolidado - Financeiro'!AV94-'Alea - Financeiro'!AV74</f>
        <v>18.899999999999999</v>
      </c>
      <c r="AW74" s="108">
        <f>'Consolidado - Financeiro'!AW94-'Alea - Financeiro'!AW74</f>
        <v>56.7</v>
      </c>
      <c r="AX74" s="54">
        <f>'Consolidado - Financeiro'!AX94-'Alea - Financeiro'!AX74</f>
        <v>20.2</v>
      </c>
      <c r="AY74" s="54">
        <f>'Consolidado - Financeiro'!AY94-'Alea - Financeiro'!AY74</f>
        <v>23</v>
      </c>
      <c r="AZ74" s="54">
        <f>'Consolidado - Financeiro'!AZ94-'Alea - Financeiro'!AZ74</f>
        <v>8.6</v>
      </c>
      <c r="BA74" s="54">
        <f>'Consolidado - Financeiro'!BA94-'Alea - Financeiro'!BA74</f>
        <v>4.8</v>
      </c>
      <c r="BB74" s="108">
        <f>'Consolidado - Financeiro'!BB94-'Alea - Financeiro'!BB74</f>
        <v>30.3</v>
      </c>
      <c r="BC74" s="54">
        <f>'Consolidado - Financeiro'!BC94-'Alea - Financeiro'!BC74</f>
        <v>-13</v>
      </c>
      <c r="BD74" s="54">
        <f>'Consolidado - Financeiro'!BD94-'Alea - Financeiro'!BD74</f>
        <v>11.8</v>
      </c>
      <c r="BE74" s="54">
        <f>'Consolidado - Financeiro'!BE94-'Alea - Financeiro'!BE74</f>
        <v>20</v>
      </c>
      <c r="BF74" s="54">
        <f>'Consolidado - Financeiro'!BF94-'Alea - Financeiro'!BF74</f>
        <v>11.4</v>
      </c>
      <c r="BG74" s="108">
        <f>'Consolidado - Financeiro'!BG94-'Alea - Financeiro'!BG74</f>
        <v>-109.4</v>
      </c>
      <c r="BH74" s="54">
        <f>'Consolidado - Financeiro'!BH94-'Alea - Financeiro'!BH74</f>
        <v>-28.8</v>
      </c>
      <c r="BI74" s="54">
        <f>'Consolidado - Financeiro'!BI94-'Alea - Financeiro'!BI74</f>
        <v>-25.2</v>
      </c>
      <c r="BJ74" s="54">
        <f>'Consolidado - Financeiro'!BJ94-'Alea - Financeiro'!BJ74</f>
        <v>-18</v>
      </c>
      <c r="BK74" s="54">
        <f>'Consolidado - Financeiro'!BK94-'Alea - Financeiro'!BK74</f>
        <v>-37.5</v>
      </c>
      <c r="BL74" s="108">
        <f>'Consolidado - Financeiro'!BL94-'Alea - Financeiro'!BL74</f>
        <v>-118.4</v>
      </c>
      <c r="BM74" s="54">
        <f>'Consolidado - Financeiro'!BM94-'Alea - Financeiro'!BM74</f>
        <v>12.5</v>
      </c>
      <c r="BN74" s="54">
        <f>'Consolidado - Financeiro'!BN94-'Alea - Financeiro'!BN74</f>
        <v>-61</v>
      </c>
      <c r="BO74" s="54">
        <f>'Consolidado - Financeiro'!BO94-'Alea - Financeiro'!BO74</f>
        <v>-26</v>
      </c>
      <c r="BP74" s="54">
        <f>'Consolidado - Financeiro'!BP94-'Alea - Financeiro'!BP74</f>
        <v>-43.9</v>
      </c>
      <c r="BQ74" s="108">
        <f>'Consolidado - Financeiro'!BQ94-'Alea - Financeiro'!BQ74</f>
        <v>-123.6</v>
      </c>
      <c r="BR74" s="54">
        <f>'Consolidado - Financeiro'!BR94-'Alea - Financeiro'!BR74</f>
        <v>-61.7</v>
      </c>
      <c r="BS74" s="54">
        <f>'Consolidado - Financeiro'!BS94-'Alea - Financeiro'!BS74</f>
        <v>-18.7</v>
      </c>
      <c r="BT74" s="54">
        <f>'Consolidado - Financeiro'!BT94-'Alea - Financeiro'!BT74</f>
        <v>-12.4</v>
      </c>
      <c r="BU74" s="54">
        <f>'Consolidado - Financeiro'!BU94-'Alea - Financeiro'!BU74</f>
        <v>-30.7</v>
      </c>
      <c r="BV74" s="108">
        <f>'Consolidado - Financeiro'!BV94-'Alea - Financeiro'!BV74</f>
        <v>-660.1</v>
      </c>
      <c r="BW74" s="54">
        <f>'Consolidado - Financeiro'!BW94-'Alea - Financeiro'!BW74</f>
        <v>-575.29999999999995</v>
      </c>
      <c r="BX74" s="54">
        <f>'Consolidado - Financeiro'!BX94-'Alea - Financeiro'!BX74</f>
        <v>-55.7</v>
      </c>
      <c r="BY74" s="54">
        <f>'Consolidado - Financeiro'!BY94-'Alea - Financeiro'!BY74</f>
        <v>-2.9</v>
      </c>
      <c r="BZ74" s="54">
        <f>'Consolidado - Financeiro'!BZ94-'Alea - Financeiro'!BZ74</f>
        <v>-26.2</v>
      </c>
    </row>
    <row r="75" spans="1:78" x14ac:dyDescent="0.2">
      <c r="A75" s="43" t="s">
        <v>156</v>
      </c>
      <c r="B75" s="95">
        <f t="shared" ref="B75" si="37">B74/B9</f>
        <v>0.17341649564050798</v>
      </c>
      <c r="C75" s="95">
        <f t="shared" ref="C75:BN75" si="38">C74/C9</f>
        <v>0.19445337519226552</v>
      </c>
      <c r="D75" s="101">
        <f t="shared" si="38"/>
        <v>0.16651832460732988</v>
      </c>
      <c r="E75" s="95">
        <f t="shared" si="38"/>
        <v>0.14075286415711949</v>
      </c>
      <c r="F75" s="95">
        <f t="shared" si="38"/>
        <v>0.14082127582926207</v>
      </c>
      <c r="G75" s="95">
        <f t="shared" si="38"/>
        <v>0.25765164853246958</v>
      </c>
      <c r="H75" s="95">
        <f t="shared" si="38"/>
        <v>0.13308669146909699</v>
      </c>
      <c r="I75" s="101">
        <f t="shared" si="38"/>
        <v>5.8998169791124447E-2</v>
      </c>
      <c r="J75" s="95">
        <f t="shared" si="38"/>
        <v>5.3489971674956227E-2</v>
      </c>
      <c r="K75" s="95">
        <f t="shared" si="38"/>
        <v>0.11000111251849268</v>
      </c>
      <c r="L75" s="95">
        <f t="shared" si="38"/>
        <v>3.415479885658524E-2</v>
      </c>
      <c r="M75" s="95">
        <f t="shared" si="38"/>
        <v>2.8784199128087391E-2</v>
      </c>
      <c r="N75" s="101">
        <f t="shared" si="38"/>
        <v>-9.2004682149563789E-3</v>
      </c>
      <c r="O75" s="95">
        <f t="shared" si="38"/>
        <v>4.1286470029707079E-3</v>
      </c>
      <c r="P75" s="95">
        <f t="shared" si="38"/>
        <v>-1.3721074446927028E-2</v>
      </c>
      <c r="Q75" s="95">
        <f t="shared" si="38"/>
        <v>3.9782509450267236E-3</v>
      </c>
      <c r="R75" s="95">
        <f t="shared" si="38"/>
        <v>-3.2689278534099468E-2</v>
      </c>
      <c r="S75" s="101">
        <f t="shared" si="38"/>
        <v>-0.19633154680575804</v>
      </c>
      <c r="T75" s="95">
        <f t="shared" si="38"/>
        <v>-0.20941581398585371</v>
      </c>
      <c r="U75" s="95">
        <f t="shared" si="38"/>
        <v>-0.32925870966157644</v>
      </c>
      <c r="V75" s="95">
        <f t="shared" si="38"/>
        <v>-0.15279575049905678</v>
      </c>
      <c r="W75" s="95">
        <f t="shared" si="38"/>
        <v>-9.4525823078651997E-2</v>
      </c>
      <c r="X75" s="101">
        <f t="shared" si="38"/>
        <v>-5.6817170735483494E-2</v>
      </c>
      <c r="Y75" s="95">
        <f t="shared" si="38"/>
        <v>-0.47442354143149174</v>
      </c>
      <c r="Z75" s="95">
        <f t="shared" si="38"/>
        <v>2.3229894347307406E-2</v>
      </c>
      <c r="AA75" s="95">
        <f t="shared" si="38"/>
        <v>5.4579338605445282E-2</v>
      </c>
      <c r="AB75" s="95">
        <f t="shared" si="38"/>
        <v>7.012043929341516E-2</v>
      </c>
      <c r="AC75" s="101">
        <f t="shared" si="38"/>
        <v>8.7758499824745886E-2</v>
      </c>
      <c r="AD75" s="95">
        <f t="shared" si="38"/>
        <v>0.10497157019973757</v>
      </c>
      <c r="AE75" s="95">
        <f t="shared" si="38"/>
        <v>0.10771581359816654</v>
      </c>
      <c r="AF75" s="95">
        <f t="shared" si="38"/>
        <v>7.6601406576696437E-2</v>
      </c>
      <c r="AG75" s="95">
        <f t="shared" si="38"/>
        <v>4.2328042328042333E-2</v>
      </c>
      <c r="AH75" s="101">
        <f t="shared" si="38"/>
        <v>0.13512127583200861</v>
      </c>
      <c r="AI75" s="95">
        <f t="shared" si="38"/>
        <v>0.14030565273430307</v>
      </c>
      <c r="AJ75" s="95">
        <f t="shared" si="38"/>
        <v>0.1270403146509341</v>
      </c>
      <c r="AK75" s="95">
        <f t="shared" si="38"/>
        <v>0.14925373134328357</v>
      </c>
      <c r="AL75" s="95">
        <f t="shared" si="38"/>
        <v>0.12167114585878328</v>
      </c>
      <c r="AM75" s="101">
        <f t="shared" si="38"/>
        <v>0.11913400344971155</v>
      </c>
      <c r="AN75" s="95">
        <f t="shared" si="38"/>
        <v>0.10558732952045755</v>
      </c>
      <c r="AO75" s="95">
        <f t="shared" si="38"/>
        <v>0.13954496208017336</v>
      </c>
      <c r="AP75" s="95">
        <f t="shared" si="38"/>
        <v>0.1292909045352042</v>
      </c>
      <c r="AQ75" s="95">
        <f t="shared" si="38"/>
        <v>9.9153236820540822E-2</v>
      </c>
      <c r="AR75" s="101">
        <f t="shared" si="38"/>
        <v>7.8577214816996824E-2</v>
      </c>
      <c r="AS75" s="95">
        <f t="shared" si="38"/>
        <v>0.1013437849944009</v>
      </c>
      <c r="AT75" s="95">
        <f t="shared" si="38"/>
        <v>8.4947426674045382E-2</v>
      </c>
      <c r="AU75" s="95">
        <f t="shared" si="38"/>
        <v>6.6115702479338845E-2</v>
      </c>
      <c r="AV75" s="95">
        <f t="shared" si="38"/>
        <v>5.8207576224206956E-2</v>
      </c>
      <c r="AW75" s="101">
        <f t="shared" si="38"/>
        <v>5.386149900256483E-2</v>
      </c>
      <c r="AX75" s="95">
        <f t="shared" si="38"/>
        <v>7.0407807598466363E-2</v>
      </c>
      <c r="AY75" s="95">
        <f t="shared" si="38"/>
        <v>8.5027726432532341E-2</v>
      </c>
      <c r="AZ75" s="95">
        <f t="shared" si="38"/>
        <v>3.2988108937476029E-2</v>
      </c>
      <c r="BA75" s="95">
        <f t="shared" si="38"/>
        <v>2.0460358056265983E-2</v>
      </c>
      <c r="BB75" s="101">
        <f t="shared" si="38"/>
        <v>3.5605170387779085E-2</v>
      </c>
      <c r="BC75" s="95">
        <f t="shared" si="38"/>
        <v>-6.286266924564797E-2</v>
      </c>
      <c r="BD75" s="95">
        <f t="shared" si="38"/>
        <v>5.3249097472924195E-2</v>
      </c>
      <c r="BE75" s="95">
        <f t="shared" si="38"/>
        <v>8.2270670505964621E-2</v>
      </c>
      <c r="BF75" s="95">
        <f t="shared" si="38"/>
        <v>6.354515050167224E-2</v>
      </c>
      <c r="BG75" s="101">
        <f t="shared" si="38"/>
        <v>-0.19189615856867218</v>
      </c>
      <c r="BH75" s="95">
        <f t="shared" si="38"/>
        <v>-0.1819330385344283</v>
      </c>
      <c r="BI75" s="95">
        <f t="shared" si="38"/>
        <v>-0.19550038789759502</v>
      </c>
      <c r="BJ75" s="95">
        <f t="shared" si="38"/>
        <v>-0.10175240248728094</v>
      </c>
      <c r="BK75" s="95">
        <f t="shared" si="38"/>
        <v>-0.35377358490566035</v>
      </c>
      <c r="BL75" s="101">
        <f t="shared" si="38"/>
        <v>-0.14483180428134557</v>
      </c>
      <c r="BM75" s="95">
        <f t="shared" si="38"/>
        <v>5.8166589111214514E-2</v>
      </c>
      <c r="BN75" s="95">
        <f t="shared" si="38"/>
        <v>-0.31154239019407559</v>
      </c>
      <c r="BO75" s="95">
        <f t="shared" ref="BO75:BZ75" si="39">BO74/BO9</f>
        <v>-9.7560975609756101E-2</v>
      </c>
      <c r="BP75" s="95">
        <f t="shared" si="39"/>
        <v>-0.31290092658588736</v>
      </c>
      <c r="BQ75" s="101">
        <f t="shared" si="39"/>
        <v>-0.11561126180899822</v>
      </c>
      <c r="BR75" s="95">
        <f t="shared" si="39"/>
        <v>-0.3180412371134021</v>
      </c>
      <c r="BS75" s="95">
        <f t="shared" si="39"/>
        <v>-6.075373619233268E-2</v>
      </c>
      <c r="BT75" s="95">
        <f t="shared" si="39"/>
        <v>-4.5354791514264817E-2</v>
      </c>
      <c r="BU75" s="95">
        <f t="shared" si="39"/>
        <v>-0.1044928522804629</v>
      </c>
      <c r="BV75" s="101">
        <f t="shared" si="39"/>
        <v>-1.5026178010471205</v>
      </c>
      <c r="BW75" s="95">
        <f t="shared" si="39"/>
        <v>1.7157769161944525</v>
      </c>
      <c r="BX75" s="95">
        <f t="shared" si="39"/>
        <v>-0.23472397808680995</v>
      </c>
      <c r="BY75" s="95">
        <f t="shared" si="39"/>
        <v>-9.5614902736564453E-3</v>
      </c>
      <c r="BZ75" s="95">
        <f t="shared" si="39"/>
        <v>-0.11196581196581196</v>
      </c>
    </row>
    <row r="76" spans="1:78" x14ac:dyDescent="0.2">
      <c r="T76" s="56"/>
    </row>
    <row r="77" spans="1:78" s="6" customFormat="1" x14ac:dyDescent="0.2">
      <c r="A77" s="13" t="s">
        <v>157</v>
      </c>
      <c r="D77" s="4"/>
      <c r="I77" s="4"/>
      <c r="N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row>
    <row r="78" spans="1:78" s="6" customFormat="1" x14ac:dyDescent="0.2">
      <c r="A78" s="29" t="s">
        <v>1</v>
      </c>
      <c r="B78" s="16" t="s">
        <v>277</v>
      </c>
      <c r="C78" s="16" t="s">
        <v>276</v>
      </c>
      <c r="D78" s="16">
        <v>2025</v>
      </c>
      <c r="E78" s="16" t="s">
        <v>274</v>
      </c>
      <c r="F78" s="16" t="s">
        <v>265</v>
      </c>
      <c r="G78" s="16" t="s">
        <v>264</v>
      </c>
      <c r="H78" s="16" t="s">
        <v>263</v>
      </c>
      <c r="I78" s="16">
        <v>2024</v>
      </c>
      <c r="J78" s="16" t="s">
        <v>256</v>
      </c>
      <c r="K78" s="30" t="str">
        <f t="shared" ref="K78:BV78" si="40">K7</f>
        <v>3T24</v>
      </c>
      <c r="L78" s="30" t="str">
        <f t="shared" si="40"/>
        <v>2T24</v>
      </c>
      <c r="M78" s="31" t="str">
        <f t="shared" si="40"/>
        <v>1T24</v>
      </c>
      <c r="N78" s="31">
        <f t="shared" si="40"/>
        <v>2023</v>
      </c>
      <c r="O78" s="31" t="str">
        <f t="shared" si="40"/>
        <v>4T23</v>
      </c>
      <c r="P78" s="31" t="str">
        <f t="shared" si="40"/>
        <v>3T23</v>
      </c>
      <c r="Q78" s="31" t="str">
        <f t="shared" si="40"/>
        <v>2T23</v>
      </c>
      <c r="R78" s="31" t="str">
        <f t="shared" si="40"/>
        <v>1T23</v>
      </c>
      <c r="S78" s="31">
        <f t="shared" si="40"/>
        <v>2022</v>
      </c>
      <c r="T78" s="31" t="str">
        <f t="shared" si="40"/>
        <v>4T22</v>
      </c>
      <c r="U78" s="31" t="str">
        <f t="shared" si="40"/>
        <v>3T22</v>
      </c>
      <c r="V78" s="31" t="str">
        <f t="shared" si="40"/>
        <v>2T22</v>
      </c>
      <c r="W78" s="31" t="str">
        <f t="shared" si="40"/>
        <v>1T22</v>
      </c>
      <c r="X78" s="31">
        <f t="shared" si="40"/>
        <v>2021</v>
      </c>
      <c r="Y78" s="31" t="str">
        <f t="shared" si="40"/>
        <v>4T21</v>
      </c>
      <c r="Z78" s="31" t="str">
        <f t="shared" si="40"/>
        <v>3T21</v>
      </c>
      <c r="AA78" s="31" t="str">
        <f t="shared" si="40"/>
        <v>2T21</v>
      </c>
      <c r="AB78" s="31" t="str">
        <f t="shared" si="40"/>
        <v>1T21</v>
      </c>
      <c r="AC78" s="31">
        <f t="shared" si="40"/>
        <v>2020</v>
      </c>
      <c r="AD78" s="31" t="str">
        <f t="shared" si="40"/>
        <v>4T20</v>
      </c>
      <c r="AE78" s="31" t="str">
        <f t="shared" si="40"/>
        <v>3T20</v>
      </c>
      <c r="AF78" s="31" t="str">
        <f t="shared" si="40"/>
        <v>2T20</v>
      </c>
      <c r="AG78" s="31" t="str">
        <f t="shared" si="40"/>
        <v>1T20</v>
      </c>
      <c r="AH78" s="31">
        <f t="shared" si="40"/>
        <v>2019</v>
      </c>
      <c r="AI78" s="31" t="str">
        <f t="shared" si="40"/>
        <v>4T19</v>
      </c>
      <c r="AJ78" s="31" t="str">
        <f t="shared" si="40"/>
        <v>3T19</v>
      </c>
      <c r="AK78" s="31" t="str">
        <f t="shared" si="40"/>
        <v>2T19</v>
      </c>
      <c r="AL78" s="31" t="str">
        <f t="shared" si="40"/>
        <v>1T19</v>
      </c>
      <c r="AM78" s="31">
        <f t="shared" si="40"/>
        <v>2018</v>
      </c>
      <c r="AN78" s="31" t="str">
        <f t="shared" si="40"/>
        <v>4T18</v>
      </c>
      <c r="AO78" s="31" t="str">
        <f t="shared" si="40"/>
        <v>3T18</v>
      </c>
      <c r="AP78" s="31" t="str">
        <f t="shared" si="40"/>
        <v>2T18</v>
      </c>
      <c r="AQ78" s="31" t="str">
        <f t="shared" si="40"/>
        <v>1T18</v>
      </c>
      <c r="AR78" s="31">
        <f t="shared" si="40"/>
        <v>2017</v>
      </c>
      <c r="AS78" s="31" t="str">
        <f t="shared" si="40"/>
        <v>4T17</v>
      </c>
      <c r="AT78" s="31" t="str">
        <f t="shared" si="40"/>
        <v>3T17</v>
      </c>
      <c r="AU78" s="31" t="str">
        <f t="shared" si="40"/>
        <v>2T17</v>
      </c>
      <c r="AV78" s="31" t="str">
        <f t="shared" si="40"/>
        <v>1T17</v>
      </c>
      <c r="AW78" s="31">
        <f t="shared" si="40"/>
        <v>2016</v>
      </c>
      <c r="AX78" s="31" t="str">
        <f t="shared" si="40"/>
        <v>4T16</v>
      </c>
      <c r="AY78" s="31" t="str">
        <f t="shared" si="40"/>
        <v>3T16</v>
      </c>
      <c r="AZ78" s="31" t="str">
        <f t="shared" si="40"/>
        <v>2T16</v>
      </c>
      <c r="BA78" s="31" t="str">
        <f t="shared" si="40"/>
        <v>1T16</v>
      </c>
      <c r="BB78" s="31">
        <f t="shared" si="40"/>
        <v>2015</v>
      </c>
      <c r="BC78" s="31" t="str">
        <f t="shared" si="40"/>
        <v>4T15</v>
      </c>
      <c r="BD78" s="31" t="str">
        <f t="shared" si="40"/>
        <v>3T15</v>
      </c>
      <c r="BE78" s="31" t="str">
        <f t="shared" si="40"/>
        <v>2T15</v>
      </c>
      <c r="BF78" s="31" t="str">
        <f t="shared" si="40"/>
        <v>1T15</v>
      </c>
      <c r="BG78" s="31">
        <f t="shared" si="40"/>
        <v>2014</v>
      </c>
      <c r="BH78" s="31" t="str">
        <f t="shared" si="40"/>
        <v>4T14</v>
      </c>
      <c r="BI78" s="31" t="str">
        <f t="shared" si="40"/>
        <v>3T14</v>
      </c>
      <c r="BJ78" s="31" t="str">
        <f t="shared" si="40"/>
        <v>2T14</v>
      </c>
      <c r="BK78" s="31" t="str">
        <f t="shared" si="40"/>
        <v>1T14</v>
      </c>
      <c r="BL78" s="31">
        <f t="shared" si="40"/>
        <v>2013</v>
      </c>
      <c r="BM78" s="31" t="str">
        <f t="shared" si="40"/>
        <v>4T13</v>
      </c>
      <c r="BN78" s="31" t="str">
        <f t="shared" si="40"/>
        <v>3T13</v>
      </c>
      <c r="BO78" s="31" t="str">
        <f t="shared" si="40"/>
        <v>2T13</v>
      </c>
      <c r="BP78" s="31" t="str">
        <f t="shared" si="40"/>
        <v>1T13</v>
      </c>
      <c r="BQ78" s="31">
        <f t="shared" si="40"/>
        <v>2012</v>
      </c>
      <c r="BR78" s="31" t="str">
        <f t="shared" si="40"/>
        <v>4T12</v>
      </c>
      <c r="BS78" s="31" t="str">
        <f t="shared" si="40"/>
        <v>3T12</v>
      </c>
      <c r="BT78" s="31" t="str">
        <f t="shared" si="40"/>
        <v>2T12</v>
      </c>
      <c r="BU78" s="31" t="str">
        <f t="shared" si="40"/>
        <v>1T12</v>
      </c>
      <c r="BV78" s="31">
        <f t="shared" si="40"/>
        <v>2011</v>
      </c>
      <c r="BW78" s="31" t="str">
        <f t="shared" ref="BW78:BZ78" si="41">BW7</f>
        <v>4T11</v>
      </c>
      <c r="BX78" s="31" t="str">
        <f t="shared" si="41"/>
        <v>3T11</v>
      </c>
      <c r="BY78" s="31" t="str">
        <f t="shared" si="41"/>
        <v>2T11</v>
      </c>
      <c r="BZ78" s="31" t="str">
        <f t="shared" si="41"/>
        <v>1T11</v>
      </c>
    </row>
    <row r="79" spans="1:78" s="59" customFormat="1" x14ac:dyDescent="0.2">
      <c r="A79" s="34" t="s">
        <v>155</v>
      </c>
      <c r="B79" s="54">
        <f>'Consolidado - Financeiro'!B99-'Alea - Financeiro'!B79</f>
        <v>208.95692622504177</v>
      </c>
      <c r="C79" s="54">
        <f>'Consolidado - Financeiro'!C99-'Alea - Financeiro'!C79</f>
        <v>216.21724150810928</v>
      </c>
      <c r="D79" s="108">
        <f>'Consolidado - Financeiro'!D99-'Alea - Financeiro'!D79</f>
        <v>636.1</v>
      </c>
      <c r="E79" s="54">
        <f>'Consolidado - Financeiro'!E99-'Alea - Financeiro'!E79</f>
        <v>154.80000000000001</v>
      </c>
      <c r="F79" s="54">
        <f>'Consolidado - Financeiro'!F99-'Alea - Financeiro'!F79</f>
        <v>146.43399692013014</v>
      </c>
      <c r="G79" s="54">
        <f>'Consolidado - Financeiro'!G99-'Alea - Financeiro'!G79</f>
        <v>229.89893418714479</v>
      </c>
      <c r="H79" s="54">
        <f>'Consolidado - Financeiro'!H99-'Alea - Financeiro'!H79</f>
        <v>104.87034836902525</v>
      </c>
      <c r="I79" s="108">
        <f>'Consolidado - Financeiro'!I99-'Alea - Financeiro'!I79</f>
        <v>178.35864347139326</v>
      </c>
      <c r="J79" s="54">
        <f>'Consolidado - Financeiro'!J99-'Alea - Financeiro'!J79</f>
        <v>42.33427604757351</v>
      </c>
      <c r="K79" s="54">
        <f>'Consolidado - Financeiro'!K99-'Alea - Financeiro'!K79</f>
        <v>92.104012667254707</v>
      </c>
      <c r="L79" s="54">
        <f>'Consolidado - Financeiro'!L99-'Alea - Financeiro'!L79</f>
        <v>24.068020378484601</v>
      </c>
      <c r="M79" s="54">
        <f>'Consolidado - Financeiro'!M99-'Alea - Financeiro'!M79</f>
        <v>19.852549378080433</v>
      </c>
      <c r="N79" s="108">
        <f>'Consolidado - Financeiro'!N99-'Alea - Financeiro'!N79</f>
        <v>-25.715685879999896</v>
      </c>
      <c r="O79" s="54">
        <f>'Consolidado - Financeiro'!O99-'Alea - Financeiro'!O79</f>
        <v>2.9301963900000487</v>
      </c>
      <c r="P79" s="54">
        <f>'Consolidado - Financeiro'!P99-'Alea - Financeiro'!P79</f>
        <v>-10.329483479999931</v>
      </c>
      <c r="Q79" s="54">
        <f>'Consolidado - Financeiro'!Q99-'Alea - Financeiro'!Q79</f>
        <v>2.7391515799998807</v>
      </c>
      <c r="R79" s="54">
        <f>'Consolidado - Financeiro'!R99-'Alea - Financeiro'!R79</f>
        <v>-21.049423059999992</v>
      </c>
      <c r="S79" s="108">
        <f>'Consolidado - Financeiro'!S99-'Alea - Financeiro'!S79</f>
        <v>-467.70613890999999</v>
      </c>
      <c r="T79" s="54">
        <f>'Consolidado - Financeiro'!T99-'Alea - Financeiro'!T79</f>
        <v>-130.33419197999999</v>
      </c>
      <c r="U79" s="54">
        <f>'Consolidado - Financeiro'!U99-'Alea - Financeiro'!U79</f>
        <v>-187.715</v>
      </c>
      <c r="V79" s="54">
        <f>'Consolidado - Financeiro'!V99-'Alea - Financeiro'!V79</f>
        <v>-94.529825780000039</v>
      </c>
      <c r="W79" s="54">
        <f>'Consolidado - Financeiro'!W99-'Alea - Financeiro'!W79</f>
        <v>-53.981228419999994</v>
      </c>
      <c r="X79" s="108">
        <f>'Consolidado - Financeiro'!X99-'Alea - Financeiro'!X79</f>
        <v>-143.23288532999999</v>
      </c>
      <c r="Y79" s="54">
        <f>'Consolidado - Financeiro'!Y99-'Alea - Financeiro'!Y79</f>
        <v>-240.11644340300001</v>
      </c>
      <c r="Z79" s="54">
        <f>'Consolidado - Financeiro'!Z99-'Alea - Financeiro'!Z79</f>
        <v>16.564116160000001</v>
      </c>
      <c r="AA79" s="54">
        <f>'Consolidado - Financeiro'!AA99-'Alea - Financeiro'!AA79</f>
        <v>38.143829062999998</v>
      </c>
      <c r="AB79" s="54">
        <f>'Consolidado - Financeiro'!AB99-'Alea - Financeiro'!AB79</f>
        <v>42.275612850000002</v>
      </c>
      <c r="AC79" s="108">
        <f>'Consolidado - Financeiro'!AC99-'Alea - Financeiro'!AC79</f>
        <v>200.3</v>
      </c>
      <c r="AD79" s="54">
        <f>'Consolidado - Financeiro'!AD99-'Alea - Financeiro'!AD79</f>
        <v>72</v>
      </c>
      <c r="AE79" s="54">
        <f>'Consolidado - Financeiro'!AE99-'Alea - Financeiro'!AE79</f>
        <v>70.5</v>
      </c>
      <c r="AF79" s="54">
        <f>'Consolidado - Financeiro'!AF99-'Alea - Financeiro'!AF79</f>
        <v>40.299999999999997</v>
      </c>
      <c r="AG79" s="54">
        <f>'Consolidado - Financeiro'!AG99-'Alea - Financeiro'!AG79</f>
        <v>17.600000000000001</v>
      </c>
      <c r="AH79" s="108">
        <f>'Consolidado - Financeiro'!AH99-'Alea - Financeiro'!AH79</f>
        <v>263.5</v>
      </c>
      <c r="AI79" s="54">
        <f>'Consolidado - Financeiro'!AI99-'Alea - Financeiro'!AI79</f>
        <v>76.2</v>
      </c>
      <c r="AJ79" s="54">
        <f>'Consolidado - Financeiro'!AJ99-'Alea - Financeiro'!AJ79</f>
        <v>64.599999999999994</v>
      </c>
      <c r="AK79" s="54">
        <f>'Consolidado - Financeiro'!AK99-'Alea - Financeiro'!AK79</f>
        <v>73</v>
      </c>
      <c r="AL79" s="54">
        <f>'Consolidado - Financeiro'!AL99-'Alea - Financeiro'!AL79</f>
        <v>49.8</v>
      </c>
      <c r="AM79" s="108">
        <f>'Consolidado - Financeiro'!AM99-'Alea - Financeiro'!AM79</f>
        <v>200.3</v>
      </c>
      <c r="AN79" s="54">
        <f>'Consolidado - Financeiro'!AN99-'Alea - Financeiro'!AN79</f>
        <v>48</v>
      </c>
      <c r="AO79" s="54">
        <f>'Consolidado - Financeiro'!AO99-'Alea - Financeiro'!AO79</f>
        <v>64.400000000000006</v>
      </c>
      <c r="AP79" s="54">
        <f>'Consolidado - Financeiro'!AP99-'Alea - Financeiro'!AP79</f>
        <v>51.6</v>
      </c>
      <c r="AQ79" s="54">
        <f>'Consolidado - Financeiro'!AQ99-'Alea - Financeiro'!AQ79</f>
        <v>36.299999999999997</v>
      </c>
      <c r="AR79" s="108">
        <f>'Consolidado - Financeiro'!AR99-'Alea - Financeiro'!AR79</f>
        <v>106.7</v>
      </c>
      <c r="AS79" s="54">
        <f>'Consolidado - Financeiro'!AS99-'Alea - Financeiro'!AS79</f>
        <v>36.200000000000003</v>
      </c>
      <c r="AT79" s="54">
        <f>'Consolidado - Financeiro'!AT99-'Alea - Financeiro'!AT79</f>
        <v>30.7</v>
      </c>
      <c r="AU79" s="54">
        <f>'Consolidado - Financeiro'!AU99-'Alea - Financeiro'!AU79</f>
        <v>20.8</v>
      </c>
      <c r="AV79" s="54">
        <f>'Consolidado - Financeiro'!AV99-'Alea - Financeiro'!AV79</f>
        <v>18.899999999999999</v>
      </c>
      <c r="AW79" s="108">
        <f>'Consolidado - Financeiro'!AW99-'Alea - Financeiro'!AW79</f>
        <v>56.7</v>
      </c>
      <c r="AX79" s="54">
        <f>'Consolidado - Financeiro'!AX99-'Alea - Financeiro'!AX79</f>
        <v>20.2</v>
      </c>
      <c r="AY79" s="54">
        <f>'Consolidado - Financeiro'!AY99-'Alea - Financeiro'!AY79</f>
        <v>23</v>
      </c>
      <c r="AZ79" s="54">
        <f>'Consolidado - Financeiro'!AZ99-'Alea - Financeiro'!AZ79</f>
        <v>8.6</v>
      </c>
      <c r="BA79" s="54">
        <f>'Consolidado - Financeiro'!BA99-'Alea - Financeiro'!BA79</f>
        <v>4.8</v>
      </c>
      <c r="BB79" s="108">
        <f>'Consolidado - Financeiro'!BB99-'Alea - Financeiro'!BB79</f>
        <v>30.3</v>
      </c>
      <c r="BC79" s="54">
        <f>'Consolidado - Financeiro'!BC99-'Alea - Financeiro'!BC79</f>
        <v>-13</v>
      </c>
      <c r="BD79" s="54">
        <f>'Consolidado - Financeiro'!BD99-'Alea - Financeiro'!BD79</f>
        <v>11.8</v>
      </c>
      <c r="BE79" s="54">
        <f>'Consolidado - Financeiro'!BE99-'Alea - Financeiro'!BE79</f>
        <v>20</v>
      </c>
      <c r="BF79" s="54">
        <f>'Consolidado - Financeiro'!BF99-'Alea - Financeiro'!BF79</f>
        <v>11.4</v>
      </c>
      <c r="BG79" s="108">
        <f>'Consolidado - Financeiro'!BG99-'Alea - Financeiro'!BG79</f>
        <v>-109.4</v>
      </c>
      <c r="BH79" s="54">
        <f>'Consolidado - Financeiro'!BH99-'Alea - Financeiro'!BH79</f>
        <v>-28.8</v>
      </c>
      <c r="BI79" s="54">
        <f>'Consolidado - Financeiro'!BI99-'Alea - Financeiro'!BI79</f>
        <v>-25.2</v>
      </c>
      <c r="BJ79" s="54">
        <f>'Consolidado - Financeiro'!BJ99-'Alea - Financeiro'!BJ79</f>
        <v>-18</v>
      </c>
      <c r="BK79" s="54">
        <f>'Consolidado - Financeiro'!BK99-'Alea - Financeiro'!BK79</f>
        <v>-37.5</v>
      </c>
      <c r="BL79" s="108">
        <f>'Consolidado - Financeiro'!BL99-'Alea - Financeiro'!BL79</f>
        <v>-118.4</v>
      </c>
      <c r="BM79" s="54">
        <f>'Consolidado - Financeiro'!BM99-'Alea - Financeiro'!BM79</f>
        <v>12.5</v>
      </c>
      <c r="BN79" s="54">
        <f>'Consolidado - Financeiro'!BN99-'Alea - Financeiro'!BN79</f>
        <v>-61</v>
      </c>
      <c r="BO79" s="54">
        <f>'Consolidado - Financeiro'!BO99-'Alea - Financeiro'!BO79</f>
        <v>-26</v>
      </c>
      <c r="BP79" s="54">
        <f>'Consolidado - Financeiro'!BP99-'Alea - Financeiro'!BP79</f>
        <v>-43.9</v>
      </c>
      <c r="BQ79" s="108">
        <f>'Consolidado - Financeiro'!BQ99-'Alea - Financeiro'!BQ79</f>
        <v>-123.6</v>
      </c>
      <c r="BR79" s="54">
        <f>'Consolidado - Financeiro'!BR99-'Alea - Financeiro'!BR79</f>
        <v>-61.7</v>
      </c>
      <c r="BS79" s="54">
        <f>'Consolidado - Financeiro'!BS99-'Alea - Financeiro'!BS79</f>
        <v>-18.7</v>
      </c>
      <c r="BT79" s="54">
        <f>'Consolidado - Financeiro'!BT99-'Alea - Financeiro'!BT79</f>
        <v>-12.4</v>
      </c>
      <c r="BU79" s="54">
        <f>'Consolidado - Financeiro'!BU99-'Alea - Financeiro'!BU79</f>
        <v>-30.7</v>
      </c>
      <c r="BV79" s="108">
        <f>'Consolidado - Financeiro'!BV99-'Alea - Financeiro'!BV79</f>
        <v>-660.1</v>
      </c>
      <c r="BW79" s="54">
        <f>'Consolidado - Financeiro'!BW99-'Alea - Financeiro'!BW79</f>
        <v>-575.29999999999995</v>
      </c>
      <c r="BX79" s="54">
        <f>'Consolidado - Financeiro'!BX99-'Alea - Financeiro'!BX79</f>
        <v>-55.7</v>
      </c>
      <c r="BY79" s="54">
        <f>'Consolidado - Financeiro'!BY99-'Alea - Financeiro'!BY79</f>
        <v>-2.9</v>
      </c>
      <c r="BZ79" s="54">
        <f>'Consolidado - Financeiro'!BZ99-'Alea - Financeiro'!BZ79</f>
        <v>-26.2</v>
      </c>
    </row>
    <row r="80" spans="1:78" s="6" customFormat="1" x14ac:dyDescent="0.2">
      <c r="A80" s="39" t="s">
        <v>158</v>
      </c>
      <c r="B80" s="24">
        <f>'Consolidado - Financeiro'!B100-'Alea - Financeiro'!B80</f>
        <v>21.460065500000006</v>
      </c>
      <c r="C80" s="24">
        <f>'Consolidado - Financeiro'!C100-'Alea - Financeiro'!C80</f>
        <v>1.3445323900000261</v>
      </c>
      <c r="D80" s="97">
        <f>'Consolidado - Financeiro'!D100-'Alea - Financeiro'!D80</f>
        <v>-11.2</v>
      </c>
      <c r="E80" s="24">
        <f>'Consolidado - Financeiro'!E100-'Alea - Financeiro'!E80</f>
        <v>41.1</v>
      </c>
      <c r="F80" s="24">
        <f>'Consolidado - Financeiro'!F100-'Alea - Financeiro'!F80</f>
        <v>21.696020880000354</v>
      </c>
      <c r="G80" s="24">
        <f>'Consolidado - Financeiro'!G100-'Alea - Financeiro'!G80</f>
        <v>-94.715874079999693</v>
      </c>
      <c r="H80" s="24">
        <f>'Consolidado - Financeiro'!H100-'Alea - Financeiro'!H80</f>
        <v>20.680110509999942</v>
      </c>
      <c r="I80" s="97">
        <f>'Consolidado - Financeiro'!I100-'Alea - Financeiro'!I80</f>
        <v>169.82449499457493</v>
      </c>
      <c r="J80" s="24">
        <f>'Consolidado - Financeiro'!J100-'Alea - Financeiro'!J80</f>
        <v>42.433758050000087</v>
      </c>
      <c r="K80" s="24">
        <f>'Consolidado - Financeiro'!K100-'Alea - Financeiro'!K80</f>
        <v>19.6355836645746</v>
      </c>
      <c r="L80" s="24">
        <f>'Consolidado - Financeiro'!L100-'Alea - Financeiro'!L80</f>
        <v>54.348992600000301</v>
      </c>
      <c r="M80" s="24">
        <f>'Consolidado - Financeiro'!M100-'Alea - Financeiro'!M80</f>
        <v>53.405161629999981</v>
      </c>
      <c r="N80" s="97">
        <f>'Consolidado - Financeiro'!N100-'Alea - Financeiro'!N80</f>
        <v>130.97150720999997</v>
      </c>
      <c r="O80" s="24">
        <f>'Consolidado - Financeiro'!O100-'Alea - Financeiro'!O80</f>
        <v>33.419949109999983</v>
      </c>
      <c r="P80" s="24">
        <f>'Consolidado - Financeiro'!P100-'Alea - Financeiro'!P80</f>
        <v>27.946316299999999</v>
      </c>
      <c r="Q80" s="24">
        <f>'Consolidado - Financeiro'!Q100-'Alea - Financeiro'!Q80</f>
        <v>15.828682369999976</v>
      </c>
      <c r="R80" s="24">
        <f>'Consolidado - Financeiro'!R100-'Alea - Financeiro'!R80</f>
        <v>53.776559430000006</v>
      </c>
      <c r="S80" s="97">
        <f>'Consolidado - Financeiro'!S100-'Alea - Financeiro'!S80</f>
        <v>195.32166831000004</v>
      </c>
      <c r="T80" s="24">
        <f>'Consolidado - Financeiro'!T100-'Alea - Financeiro'!T80</f>
        <v>63.854736369999813</v>
      </c>
      <c r="U80" s="24">
        <f>'Consolidado - Financeiro'!U100-'Alea - Financeiro'!U80</f>
        <v>61.747</v>
      </c>
      <c r="V80" s="24">
        <f>'Consolidado - Financeiro'!V100-'Alea - Financeiro'!V80</f>
        <v>32.207618119999999</v>
      </c>
      <c r="W80" s="24">
        <f>'Consolidado - Financeiro'!W100-'Alea - Financeiro'!W80</f>
        <v>37.547816179999998</v>
      </c>
      <c r="X80" s="97">
        <f>'Consolidado - Financeiro'!X100-'Alea - Financeiro'!X80</f>
        <v>60.328075898999998</v>
      </c>
      <c r="Y80" s="24">
        <f>'Consolidado - Financeiro'!Y100-'Alea - Financeiro'!Y80</f>
        <v>23.733259999000001</v>
      </c>
      <c r="Z80" s="24">
        <f>'Consolidado - Financeiro'!Z100-'Alea - Financeiro'!Z80</f>
        <v>12</v>
      </c>
      <c r="AA80" s="24">
        <f>'Consolidado - Financeiro'!AA100-'Alea - Financeiro'!AA80</f>
        <v>15.1</v>
      </c>
      <c r="AB80" s="24">
        <f>'Consolidado - Financeiro'!AB100-'Alea - Financeiro'!AB80</f>
        <v>9.5948159000000004</v>
      </c>
      <c r="AC80" s="97">
        <f>'Consolidado - Financeiro'!AC100-'Alea - Financeiro'!AC80</f>
        <v>23.1</v>
      </c>
      <c r="AD80" s="24">
        <f>'Consolidado - Financeiro'!AD100-'Alea - Financeiro'!AD80</f>
        <v>7.1</v>
      </c>
      <c r="AE80" s="24">
        <f>'Consolidado - Financeiro'!AE100-'Alea - Financeiro'!AE80</f>
        <v>6.7</v>
      </c>
      <c r="AF80" s="24">
        <f>'Consolidado - Financeiro'!AF100-'Alea - Financeiro'!AF80</f>
        <v>6.3</v>
      </c>
      <c r="AG80" s="24">
        <f>'Consolidado - Financeiro'!AG100-'Alea - Financeiro'!AG80</f>
        <v>3</v>
      </c>
      <c r="AH80" s="97">
        <f>'Consolidado - Financeiro'!AH100-'Alea - Financeiro'!AH80</f>
        <v>-8.8000000000000007</v>
      </c>
      <c r="AI80" s="24">
        <f>'Consolidado - Financeiro'!AI100-'Alea - Financeiro'!AI80</f>
        <v>-4</v>
      </c>
      <c r="AJ80" s="24">
        <f>'Consolidado - Financeiro'!AJ100-'Alea - Financeiro'!AJ80</f>
        <v>-2.1</v>
      </c>
      <c r="AK80" s="24">
        <f>'Consolidado - Financeiro'!AK100-'Alea - Financeiro'!AK80</f>
        <v>-2.4</v>
      </c>
      <c r="AL80" s="24">
        <f>'Consolidado - Financeiro'!AL100-'Alea - Financeiro'!AL80</f>
        <v>-0.3</v>
      </c>
      <c r="AM80" s="97">
        <f>'Consolidado - Financeiro'!AM100-'Alea - Financeiro'!AM80</f>
        <v>-8.5</v>
      </c>
      <c r="AN80" s="24">
        <f>'Consolidado - Financeiro'!AN100-'Alea - Financeiro'!AN80</f>
        <v>-0.9</v>
      </c>
      <c r="AO80" s="24">
        <f>'Consolidado - Financeiro'!AO100-'Alea - Financeiro'!AO80</f>
        <v>-1</v>
      </c>
      <c r="AP80" s="24">
        <f>'Consolidado - Financeiro'!AP100-'Alea - Financeiro'!AP80</f>
        <v>-3.4</v>
      </c>
      <c r="AQ80" s="24">
        <f>'Consolidado - Financeiro'!AQ100-'Alea - Financeiro'!AQ80</f>
        <v>-3.2</v>
      </c>
      <c r="AR80" s="97">
        <f>'Consolidado - Financeiro'!AR100-'Alea - Financeiro'!AR80</f>
        <v>0.9</v>
      </c>
      <c r="AS80" s="24">
        <f>'Consolidado - Financeiro'!AS100-'Alea - Financeiro'!AS80</f>
        <v>0.1</v>
      </c>
      <c r="AT80" s="24">
        <f>'Consolidado - Financeiro'!AT100-'Alea - Financeiro'!AT80</f>
        <v>0.8</v>
      </c>
      <c r="AU80" s="24">
        <f>'Consolidado - Financeiro'!AU100-'Alea - Financeiro'!AU80</f>
        <v>-0.7</v>
      </c>
      <c r="AV80" s="24">
        <f>'Consolidado - Financeiro'!AV100-'Alea - Financeiro'!AV80</f>
        <v>0.7</v>
      </c>
      <c r="AW80" s="97">
        <f>'Consolidado - Financeiro'!AW100-'Alea - Financeiro'!AW80</f>
        <v>20</v>
      </c>
      <c r="AX80" s="24">
        <f>'Consolidado - Financeiro'!AX100-'Alea - Financeiro'!AX80</f>
        <v>5.5</v>
      </c>
      <c r="AY80" s="24">
        <f>'Consolidado - Financeiro'!AY100-'Alea - Financeiro'!AY80</f>
        <v>12.2</v>
      </c>
      <c r="AZ80" s="24">
        <f>'Consolidado - Financeiro'!AZ100-'Alea - Financeiro'!AZ80</f>
        <v>0.4</v>
      </c>
      <c r="BA80" s="24">
        <f>'Consolidado - Financeiro'!BA100-'Alea - Financeiro'!BA80</f>
        <v>1.9</v>
      </c>
      <c r="BB80" s="97">
        <f>'Consolidado - Financeiro'!BB100-'Alea - Financeiro'!BB80</f>
        <v>-5.8</v>
      </c>
      <c r="BC80" s="24">
        <f>'Consolidado - Financeiro'!BC100-'Alea - Financeiro'!BC80</f>
        <v>-0.6</v>
      </c>
      <c r="BD80" s="24">
        <f>'Consolidado - Financeiro'!BD100-'Alea - Financeiro'!BD80</f>
        <v>2</v>
      </c>
      <c r="BE80" s="24">
        <f>'Consolidado - Financeiro'!BE100-'Alea - Financeiro'!BE80</f>
        <v>-5.7</v>
      </c>
      <c r="BF80" s="24">
        <f>'Consolidado - Financeiro'!BF100-'Alea - Financeiro'!BF80</f>
        <v>-1.5</v>
      </c>
      <c r="BG80" s="97">
        <f>'Consolidado - Financeiro'!BG100-'Alea - Financeiro'!BG80</f>
        <v>-7.3</v>
      </c>
      <c r="BH80" s="24">
        <f>'Consolidado - Financeiro'!BH100-'Alea - Financeiro'!BH80</f>
        <v>-1</v>
      </c>
      <c r="BI80" s="24">
        <f>'Consolidado - Financeiro'!BI100-'Alea - Financeiro'!BI80</f>
        <v>-5.0999999999999996</v>
      </c>
      <c r="BJ80" s="24">
        <f>'Consolidado - Financeiro'!BJ100-'Alea - Financeiro'!BJ80</f>
        <v>-1.3</v>
      </c>
      <c r="BK80" s="24">
        <f>'Consolidado - Financeiro'!BK100-'Alea - Financeiro'!BK80</f>
        <v>0.1</v>
      </c>
      <c r="BL80" s="97">
        <f>'Consolidado - Financeiro'!BL100-'Alea - Financeiro'!BL80</f>
        <v>3.8</v>
      </c>
      <c r="BM80" s="24">
        <f>'Consolidado - Financeiro'!BM100-'Alea - Financeiro'!BM80</f>
        <v>2.2999999999999998</v>
      </c>
      <c r="BN80" s="24">
        <f>'Consolidado - Financeiro'!BN100-'Alea - Financeiro'!BN80</f>
        <v>6.4</v>
      </c>
      <c r="BO80" s="24">
        <f>'Consolidado - Financeiro'!BO100-'Alea - Financeiro'!BO80</f>
        <v>-1.9</v>
      </c>
      <c r="BP80" s="24">
        <f>'Consolidado - Financeiro'!BP100-'Alea - Financeiro'!BP80</f>
        <v>-2.9</v>
      </c>
      <c r="BQ80" s="97">
        <f>'Consolidado - Financeiro'!BQ100-'Alea - Financeiro'!BQ80</f>
        <v>-0.7</v>
      </c>
      <c r="BR80" s="24">
        <f>'Consolidado - Financeiro'!BR100-'Alea - Financeiro'!BR80</f>
        <v>-0.3</v>
      </c>
      <c r="BS80" s="24">
        <f>'Consolidado - Financeiro'!BS100-'Alea - Financeiro'!BS80</f>
        <v>1.4</v>
      </c>
      <c r="BT80" s="24">
        <f>'Consolidado - Financeiro'!BT100-'Alea - Financeiro'!BT80</f>
        <v>-1.7</v>
      </c>
      <c r="BU80" s="24">
        <f>'Consolidado - Financeiro'!BU100-'Alea - Financeiro'!BU80</f>
        <v>-0.1</v>
      </c>
      <c r="BV80" s="97">
        <f>'Consolidado - Financeiro'!BV100-'Alea - Financeiro'!BV80</f>
        <v>-15.7</v>
      </c>
      <c r="BW80" s="24">
        <f>'Consolidado - Financeiro'!BW100-'Alea - Financeiro'!BW80</f>
        <v>-1.8</v>
      </c>
      <c r="BX80" s="24">
        <f>'Consolidado - Financeiro'!BX100-'Alea - Financeiro'!BX80</f>
        <v>-3.4</v>
      </c>
      <c r="BY80" s="24">
        <f>'Consolidado - Financeiro'!BY100-'Alea - Financeiro'!BY80</f>
        <v>-8.1999999999999993</v>
      </c>
      <c r="BZ80" s="24">
        <f>'Consolidado - Financeiro'!BZ100-'Alea - Financeiro'!BZ80</f>
        <v>-2.2000000000000002</v>
      </c>
    </row>
    <row r="81" spans="1:78" s="6" customFormat="1" x14ac:dyDescent="0.2">
      <c r="A81" s="39" t="s">
        <v>159</v>
      </c>
      <c r="B81" s="24">
        <f>'Consolidado - Financeiro'!B101-'Alea - Financeiro'!B81</f>
        <v>16.428913770000005</v>
      </c>
      <c r="C81" s="24">
        <f>'Consolidado - Financeiro'!C101-'Alea - Financeiro'!C81</f>
        <v>15.258019579999999</v>
      </c>
      <c r="D81" s="97">
        <f>'Consolidado - Financeiro'!D101-'Alea - Financeiro'!D81</f>
        <v>38.6</v>
      </c>
      <c r="E81" s="24">
        <f>'Consolidado - Financeiro'!E101-'Alea - Financeiro'!E81</f>
        <v>10.6</v>
      </c>
      <c r="F81" s="24">
        <f>'Consolidado - Financeiro'!F101-'Alea - Financeiro'!F81</f>
        <v>10.613</v>
      </c>
      <c r="G81" s="24">
        <f>'Consolidado - Financeiro'!G101-'Alea - Financeiro'!G81</f>
        <v>11.051</v>
      </c>
      <c r="H81" s="24">
        <f>'Consolidado - Financeiro'!H101-'Alea - Financeiro'!H81</f>
        <v>6.3769999999999998</v>
      </c>
      <c r="I81" s="97">
        <f>'Consolidado - Financeiro'!I101-'Alea - Financeiro'!I81</f>
        <v>23.571000000000002</v>
      </c>
      <c r="J81" s="24">
        <f>'Consolidado - Financeiro'!J101-'Alea - Financeiro'!J81</f>
        <v>10.528</v>
      </c>
      <c r="K81" s="24">
        <f>'Consolidado - Financeiro'!K101-'Alea - Financeiro'!K81</f>
        <v>7.1929999999999996</v>
      </c>
      <c r="L81" s="24">
        <f>'Consolidado - Financeiro'!L101-'Alea - Financeiro'!L81</f>
        <v>5.3360000000000003</v>
      </c>
      <c r="M81" s="24">
        <f>'Consolidado - Financeiro'!M101-'Alea - Financeiro'!M81</f>
        <v>0.51400000000000001</v>
      </c>
      <c r="N81" s="97">
        <f>'Consolidado - Financeiro'!N101-'Alea - Financeiro'!N81</f>
        <v>44.44</v>
      </c>
      <c r="O81" s="24">
        <f>'Consolidado - Financeiro'!O101-'Alea - Financeiro'!O81</f>
        <v>11.308999990000002</v>
      </c>
      <c r="P81" s="24">
        <f>'Consolidado - Financeiro'!P101-'Alea - Financeiro'!P81</f>
        <v>11.44400001</v>
      </c>
      <c r="Q81" s="24">
        <f>'Consolidado - Financeiro'!Q101-'Alea - Financeiro'!Q81</f>
        <v>10.523999999999999</v>
      </c>
      <c r="R81" s="24">
        <f>'Consolidado - Financeiro'!R101-'Alea - Financeiro'!R81</f>
        <v>11.2</v>
      </c>
      <c r="S81" s="97">
        <f>'Consolidado - Financeiro'!S101-'Alea - Financeiro'!S81</f>
        <v>44.6</v>
      </c>
      <c r="T81" s="24">
        <f>'Consolidado - Financeiro'!T101-'Alea - Financeiro'!T81</f>
        <v>11.7</v>
      </c>
      <c r="U81" s="24">
        <f>'Consolidado - Financeiro'!U101-'Alea - Financeiro'!U81</f>
        <v>11.6</v>
      </c>
      <c r="V81" s="24">
        <f>'Consolidado - Financeiro'!V101-'Alea - Financeiro'!V81</f>
        <v>11.8</v>
      </c>
      <c r="W81" s="24">
        <f>'Consolidado - Financeiro'!W101-'Alea - Financeiro'!W81</f>
        <v>9.6</v>
      </c>
      <c r="X81" s="97">
        <f>'Consolidado - Financeiro'!X101-'Alea - Financeiro'!X81</f>
        <v>46</v>
      </c>
      <c r="Y81" s="24">
        <f>'Consolidado - Financeiro'!Y101-'Alea - Financeiro'!Y81</f>
        <v>14.3</v>
      </c>
      <c r="Z81" s="24">
        <f>'Consolidado - Financeiro'!Z101-'Alea - Financeiro'!Z81</f>
        <v>9.6999999999999993</v>
      </c>
      <c r="AA81" s="24">
        <f>'Consolidado - Financeiro'!AA101-'Alea - Financeiro'!AA81</f>
        <v>10</v>
      </c>
      <c r="AB81" s="24">
        <f>'Consolidado - Financeiro'!AB101-'Alea - Financeiro'!AB81</f>
        <v>12.1</v>
      </c>
      <c r="AC81" s="97">
        <f>'Consolidado - Financeiro'!AC101-'Alea - Financeiro'!AC81</f>
        <v>41.9</v>
      </c>
      <c r="AD81" s="24">
        <f>'Consolidado - Financeiro'!AD101-'Alea - Financeiro'!AD81</f>
        <v>13</v>
      </c>
      <c r="AE81" s="24">
        <f>'Consolidado - Financeiro'!AE101-'Alea - Financeiro'!AE81</f>
        <v>11</v>
      </c>
      <c r="AF81" s="24">
        <f>'Consolidado - Financeiro'!AF101-'Alea - Financeiro'!AF81</f>
        <v>9.6999999999999993</v>
      </c>
      <c r="AG81" s="24">
        <f>'Consolidado - Financeiro'!AG101-'Alea - Financeiro'!AG81</f>
        <v>8.1999999999999993</v>
      </c>
      <c r="AH81" s="97">
        <f>'Consolidado - Financeiro'!AH101-'Alea - Financeiro'!AH81</f>
        <v>35.1</v>
      </c>
      <c r="AI81" s="24">
        <f>'Consolidado - Financeiro'!AI101-'Alea - Financeiro'!AI81</f>
        <v>10.4</v>
      </c>
      <c r="AJ81" s="24">
        <f>'Consolidado - Financeiro'!AJ101-'Alea - Financeiro'!AJ81</f>
        <v>8.9</v>
      </c>
      <c r="AK81" s="24">
        <f>'Consolidado - Financeiro'!AK101-'Alea - Financeiro'!AK81</f>
        <v>9.1999999999999993</v>
      </c>
      <c r="AL81" s="24">
        <f>'Consolidado - Financeiro'!AL101-'Alea - Financeiro'!AL81</f>
        <v>6.5</v>
      </c>
      <c r="AM81" s="97">
        <f>'Consolidado - Financeiro'!AM101-'Alea - Financeiro'!AM81</f>
        <v>26.5</v>
      </c>
      <c r="AN81" s="24">
        <f>'Consolidado - Financeiro'!AN101-'Alea - Financeiro'!AN81</f>
        <v>7</v>
      </c>
      <c r="AO81" s="24">
        <f>'Consolidado - Financeiro'!AO101-'Alea - Financeiro'!AO81</f>
        <v>6.6</v>
      </c>
      <c r="AP81" s="24">
        <f>'Consolidado - Financeiro'!AP101-'Alea - Financeiro'!AP81</f>
        <v>6.3</v>
      </c>
      <c r="AQ81" s="24">
        <f>'Consolidado - Financeiro'!AQ101-'Alea - Financeiro'!AQ81</f>
        <v>6.6</v>
      </c>
      <c r="AR81" s="97">
        <f>'Consolidado - Financeiro'!AR101-'Alea - Financeiro'!AR81</f>
        <v>18</v>
      </c>
      <c r="AS81" s="24">
        <f>'Consolidado - Financeiro'!AS101-'Alea - Financeiro'!AS81</f>
        <v>11.3</v>
      </c>
      <c r="AT81" s="24">
        <f>'Consolidado - Financeiro'!AT101-'Alea - Financeiro'!AT81</f>
        <v>-0.3</v>
      </c>
      <c r="AU81" s="24">
        <f>'Consolidado - Financeiro'!AU101-'Alea - Financeiro'!AU81</f>
        <v>2.5</v>
      </c>
      <c r="AV81" s="24">
        <f>'Consolidado - Financeiro'!AV101-'Alea - Financeiro'!AV81</f>
        <v>4.5</v>
      </c>
      <c r="AW81" s="97">
        <f>'Consolidado - Financeiro'!AW101-'Alea - Financeiro'!AW81</f>
        <v>21</v>
      </c>
      <c r="AX81" s="24">
        <f>'Consolidado - Financeiro'!AX101-'Alea - Financeiro'!AX81</f>
        <v>7.9</v>
      </c>
      <c r="AY81" s="24">
        <f>'Consolidado - Financeiro'!AY101-'Alea - Financeiro'!AY81</f>
        <v>2.9</v>
      </c>
      <c r="AZ81" s="24">
        <f>'Consolidado - Financeiro'!AZ101-'Alea - Financeiro'!AZ81</f>
        <v>3.4</v>
      </c>
      <c r="BA81" s="24">
        <f>'Consolidado - Financeiro'!BA101-'Alea - Financeiro'!BA81</f>
        <v>6.8</v>
      </c>
      <c r="BB81" s="97">
        <f>'Consolidado - Financeiro'!BB101-'Alea - Financeiro'!BB81</f>
        <v>6.5</v>
      </c>
      <c r="BC81" s="24">
        <f>'Consolidado - Financeiro'!BC101-'Alea - Financeiro'!BC81</f>
        <v>5.8</v>
      </c>
      <c r="BD81" s="24">
        <f>'Consolidado - Financeiro'!BD101-'Alea - Financeiro'!BD81</f>
        <v>2</v>
      </c>
      <c r="BE81" s="24">
        <f>'Consolidado - Financeiro'!BE101-'Alea - Financeiro'!BE81</f>
        <v>-6</v>
      </c>
      <c r="BF81" s="24">
        <f>'Consolidado - Financeiro'!BF101-'Alea - Financeiro'!BF81</f>
        <v>4.8</v>
      </c>
      <c r="BG81" s="97">
        <f>'Consolidado - Financeiro'!BG101-'Alea - Financeiro'!BG81</f>
        <v>6.3</v>
      </c>
      <c r="BH81" s="24">
        <f>'Consolidado - Financeiro'!BH101-'Alea - Financeiro'!BH81</f>
        <v>-1.1000000000000001</v>
      </c>
      <c r="BI81" s="24">
        <f>'Consolidado - Financeiro'!BI101-'Alea - Financeiro'!BI81</f>
        <v>0.4</v>
      </c>
      <c r="BJ81" s="24">
        <f>'Consolidado - Financeiro'!BJ101-'Alea - Financeiro'!BJ81</f>
        <v>4.5</v>
      </c>
      <c r="BK81" s="24">
        <f>'Consolidado - Financeiro'!BK101-'Alea - Financeiro'!BK81</f>
        <v>2.6</v>
      </c>
      <c r="BL81" s="97">
        <f>'Consolidado - Financeiro'!BL101-'Alea - Financeiro'!BL81</f>
        <v>8.6999999999999993</v>
      </c>
      <c r="BM81" s="24">
        <f>'Consolidado - Financeiro'!BM101-'Alea - Financeiro'!BM81</f>
        <v>-3</v>
      </c>
      <c r="BN81" s="24">
        <f>'Consolidado - Financeiro'!BN101-'Alea - Financeiro'!BN81</f>
        <v>4.5999999999999996</v>
      </c>
      <c r="BO81" s="24">
        <f>'Consolidado - Financeiro'!BO101-'Alea - Financeiro'!BO81</f>
        <v>3.5</v>
      </c>
      <c r="BP81" s="24">
        <f>'Consolidado - Financeiro'!BP101-'Alea - Financeiro'!BP81</f>
        <v>3.5</v>
      </c>
      <c r="BQ81" s="97">
        <f>'Consolidado - Financeiro'!BQ101-'Alea - Financeiro'!BQ81</f>
        <v>4.0999999999999996</v>
      </c>
      <c r="BR81" s="24">
        <f>'Consolidado - Financeiro'!BR101-'Alea - Financeiro'!BR81</f>
        <v>-8.1999999999999993</v>
      </c>
      <c r="BS81" s="24">
        <f>'Consolidado - Financeiro'!BS101-'Alea - Financeiro'!BS81</f>
        <v>5.7</v>
      </c>
      <c r="BT81" s="24">
        <f>'Consolidado - Financeiro'!BT101-'Alea - Financeiro'!BT81</f>
        <v>2.6</v>
      </c>
      <c r="BU81" s="24">
        <f>'Consolidado - Financeiro'!BU101-'Alea - Financeiro'!BU81</f>
        <v>4.0999999999999996</v>
      </c>
      <c r="BV81" s="97">
        <f>'Consolidado - Financeiro'!BV101-'Alea - Financeiro'!BV81</f>
        <v>39.299999999999997</v>
      </c>
      <c r="BW81" s="24">
        <f>'Consolidado - Financeiro'!BW101-'Alea - Financeiro'!BW81</f>
        <v>83.4</v>
      </c>
      <c r="BX81" s="24">
        <f>'Consolidado - Financeiro'!BX101-'Alea - Financeiro'!BX81</f>
        <v>-19.600000000000001</v>
      </c>
      <c r="BY81" s="24">
        <f>'Consolidado - Financeiro'!BY101-'Alea - Financeiro'!BY81</f>
        <v>-4.4000000000000004</v>
      </c>
      <c r="BZ81" s="24">
        <f>'Consolidado - Financeiro'!BZ101-'Alea - Financeiro'!BZ81</f>
        <v>-20.2</v>
      </c>
    </row>
    <row r="82" spans="1:78" s="6" customFormat="1" x14ac:dyDescent="0.2">
      <c r="A82" s="39" t="s">
        <v>160</v>
      </c>
      <c r="B82" s="24">
        <f>'Consolidado - Financeiro'!B102-'Alea - Financeiro'!B82</f>
        <v>13.03452952</v>
      </c>
      <c r="C82" s="24">
        <f>'Consolidado - Financeiro'!C102-'Alea - Financeiro'!C82</f>
        <v>10.52644602</v>
      </c>
      <c r="D82" s="97">
        <f>'Consolidado - Financeiro'!D102-'Alea - Financeiro'!D82</f>
        <v>41.6</v>
      </c>
      <c r="E82" s="24">
        <f>'Consolidado - Financeiro'!E102-'Alea - Financeiro'!E82</f>
        <v>9.1</v>
      </c>
      <c r="F82" s="24">
        <f>'Consolidado - Financeiro'!F102-'Alea - Financeiro'!F82</f>
        <v>11.924163660000001</v>
      </c>
      <c r="G82" s="24">
        <f>'Consolidado - Financeiro'!G102-'Alea - Financeiro'!G82</f>
        <v>10.864570989999999</v>
      </c>
      <c r="H82" s="24">
        <f>'Consolidado - Financeiro'!H102-'Alea - Financeiro'!H82</f>
        <v>9.7466854900000008</v>
      </c>
      <c r="I82" s="97">
        <f>'Consolidado - Financeiro'!I102-'Alea - Financeiro'!I82</f>
        <v>39.65147675</v>
      </c>
      <c r="J82" s="24">
        <f>'Consolidado - Financeiro'!J102-'Alea - Financeiro'!J82</f>
        <v>10.05078424</v>
      </c>
      <c r="K82" s="24">
        <f>'Consolidado - Financeiro'!K102-'Alea - Financeiro'!K82</f>
        <v>10.214909019999999</v>
      </c>
      <c r="L82" s="24">
        <f>'Consolidado - Financeiro'!L102-'Alea - Financeiro'!L82</f>
        <v>9.9927080699999991</v>
      </c>
      <c r="M82" s="24">
        <f>'Consolidado - Financeiro'!M102-'Alea - Financeiro'!M82</f>
        <v>9.3930754200000006</v>
      </c>
      <c r="N82" s="97">
        <f>'Consolidado - Financeiro'!N102-'Alea - Financeiro'!N82</f>
        <v>36.716999999999999</v>
      </c>
      <c r="O82" s="24">
        <f>'Consolidado - Financeiro'!O102-'Alea - Financeiro'!O82</f>
        <v>9.5131004900000011</v>
      </c>
      <c r="P82" s="24">
        <f>'Consolidado - Financeiro'!P102-'Alea - Financeiro'!P82</f>
        <v>9.1166123700000004</v>
      </c>
      <c r="Q82" s="24">
        <f>'Consolidado - Financeiro'!Q102-'Alea - Financeiro'!Q82</f>
        <v>8.7428471799999983</v>
      </c>
      <c r="R82" s="24">
        <f>'Consolidado - Financeiro'!R102-'Alea - Financeiro'!R82</f>
        <v>9.3594399600000013</v>
      </c>
      <c r="S82" s="97">
        <f>'Consolidado - Financeiro'!S102-'Alea - Financeiro'!S82</f>
        <v>35.964075520000002</v>
      </c>
      <c r="T82" s="24">
        <f>'Consolidado - Financeiro'!T102-'Alea - Financeiro'!T82</f>
        <v>9.8991139399999994</v>
      </c>
      <c r="U82" s="24">
        <f>'Consolidado - Financeiro'!U102-'Alea - Financeiro'!U82</f>
        <v>9.1840000000000011</v>
      </c>
      <c r="V82" s="24">
        <f>'Consolidado - Financeiro'!V102-'Alea - Financeiro'!V82</f>
        <v>8.6272003599999998</v>
      </c>
      <c r="W82" s="24">
        <f>'Consolidado - Financeiro'!W102-'Alea - Financeiro'!W82</f>
        <v>8.1537612199999998</v>
      </c>
      <c r="X82" s="97">
        <f>'Consolidado - Financeiro'!X102-'Alea - Financeiro'!X82</f>
        <v>32.196829110000003</v>
      </c>
      <c r="Y82" s="24">
        <f>'Consolidado - Financeiro'!Y102-'Alea - Financeiro'!Y82</f>
        <v>8.7213637770000005</v>
      </c>
      <c r="Z82" s="24">
        <f>'Consolidado - Financeiro'!Z102-'Alea - Financeiro'!Z82</f>
        <v>8.5319299050000001</v>
      </c>
      <c r="AA82" s="24">
        <f>'Consolidado - Financeiro'!AA102-'Alea - Financeiro'!AA82</f>
        <v>7.5845586579999997</v>
      </c>
      <c r="AB82" s="24">
        <f>'Consolidado - Financeiro'!AB102-'Alea - Financeiro'!AB82</f>
        <v>7.2589767700000003</v>
      </c>
      <c r="AC82" s="97">
        <f>'Consolidado - Financeiro'!AC102-'Alea - Financeiro'!AC82</f>
        <v>22.5</v>
      </c>
      <c r="AD82" s="24">
        <f>'Consolidado - Financeiro'!AD102-'Alea - Financeiro'!AD82</f>
        <v>6.2</v>
      </c>
      <c r="AE82" s="24">
        <f>'Consolidado - Financeiro'!AE102-'Alea - Financeiro'!AE82</f>
        <v>5.8</v>
      </c>
      <c r="AF82" s="24">
        <f>'Consolidado - Financeiro'!AF102-'Alea - Financeiro'!AF82</f>
        <v>4.3</v>
      </c>
      <c r="AG82" s="24">
        <f>'Consolidado - Financeiro'!AG102-'Alea - Financeiro'!AG82</f>
        <v>6.1</v>
      </c>
      <c r="AH82" s="97">
        <f>'Consolidado - Financeiro'!AH102-'Alea - Financeiro'!AH82</f>
        <v>20.5</v>
      </c>
      <c r="AI82" s="24">
        <f>'Consolidado - Financeiro'!AI102-'Alea - Financeiro'!AI82</f>
        <v>5.8</v>
      </c>
      <c r="AJ82" s="24">
        <f>'Consolidado - Financeiro'!AJ102-'Alea - Financeiro'!AJ82</f>
        <v>5.2</v>
      </c>
      <c r="AK82" s="24">
        <f>'Consolidado - Financeiro'!AK102-'Alea - Financeiro'!AK82</f>
        <v>4.9000000000000004</v>
      </c>
      <c r="AL82" s="24">
        <f>'Consolidado - Financeiro'!AL102-'Alea - Financeiro'!AL82</f>
        <v>4.7</v>
      </c>
      <c r="AM82" s="97">
        <f>'Consolidado - Financeiro'!AM102-'Alea - Financeiro'!AM82</f>
        <v>16.399999999999999</v>
      </c>
      <c r="AN82" s="24">
        <f>'Consolidado - Financeiro'!AN102-'Alea - Financeiro'!AN82</f>
        <v>3.5</v>
      </c>
      <c r="AO82" s="24">
        <f>'Consolidado - Financeiro'!AO102-'Alea - Financeiro'!AO82</f>
        <v>3.2</v>
      </c>
      <c r="AP82" s="24">
        <f>'Consolidado - Financeiro'!AP102-'Alea - Financeiro'!AP82</f>
        <v>6.4</v>
      </c>
      <c r="AQ82" s="24">
        <f>'Consolidado - Financeiro'!AQ102-'Alea - Financeiro'!AQ82</f>
        <v>3.4</v>
      </c>
      <c r="AR82" s="97">
        <f>'Consolidado - Financeiro'!AR102-'Alea - Financeiro'!AR82</f>
        <v>13.5</v>
      </c>
      <c r="AS82" s="24">
        <f>'Consolidado - Financeiro'!AS102-'Alea - Financeiro'!AS82</f>
        <v>3.3</v>
      </c>
      <c r="AT82" s="24">
        <f>'Consolidado - Financeiro'!AT102-'Alea - Financeiro'!AT82</f>
        <v>3.4</v>
      </c>
      <c r="AU82" s="24">
        <f>'Consolidado - Financeiro'!AU102-'Alea - Financeiro'!AU82</f>
        <v>3.5</v>
      </c>
      <c r="AV82" s="24">
        <f>'Consolidado - Financeiro'!AV102-'Alea - Financeiro'!AV82</f>
        <v>3.3</v>
      </c>
      <c r="AW82" s="97">
        <f>'Consolidado - Financeiro'!AW102-'Alea - Financeiro'!AW82</f>
        <v>12.3</v>
      </c>
      <c r="AX82" s="24">
        <f>'Consolidado - Financeiro'!AX102-'Alea - Financeiro'!AX82</f>
        <v>3.2</v>
      </c>
      <c r="AY82" s="24">
        <f>'Consolidado - Financeiro'!AY102-'Alea - Financeiro'!AY82</f>
        <v>2.9</v>
      </c>
      <c r="AZ82" s="24">
        <f>'Consolidado - Financeiro'!AZ102-'Alea - Financeiro'!AZ82</f>
        <v>3</v>
      </c>
      <c r="BA82" s="24">
        <f>'Consolidado - Financeiro'!BA102-'Alea - Financeiro'!BA82</f>
        <v>3.2</v>
      </c>
      <c r="BB82" s="97">
        <f>'Consolidado - Financeiro'!BB102-'Alea - Financeiro'!BB82</f>
        <v>14.8</v>
      </c>
      <c r="BC82" s="24">
        <f>'Consolidado - Financeiro'!BC102-'Alea - Financeiro'!BC82</f>
        <v>3.9</v>
      </c>
      <c r="BD82" s="24">
        <f>'Consolidado - Financeiro'!BD102-'Alea - Financeiro'!BD82</f>
        <v>4</v>
      </c>
      <c r="BE82" s="24">
        <f>'Consolidado - Financeiro'!BE102-'Alea - Financeiro'!BE82</f>
        <v>3.5</v>
      </c>
      <c r="BF82" s="24">
        <f>'Consolidado - Financeiro'!BF102-'Alea - Financeiro'!BF82</f>
        <v>3.4</v>
      </c>
      <c r="BG82" s="97">
        <f>'Consolidado - Financeiro'!BG102-'Alea - Financeiro'!BG82</f>
        <v>15.6</v>
      </c>
      <c r="BH82" s="24">
        <f>'Consolidado - Financeiro'!BH102-'Alea - Financeiro'!BH82</f>
        <v>4.2</v>
      </c>
      <c r="BI82" s="24">
        <f>'Consolidado - Financeiro'!BI102-'Alea - Financeiro'!BI82</f>
        <v>4</v>
      </c>
      <c r="BJ82" s="24">
        <f>'Consolidado - Financeiro'!BJ102-'Alea - Financeiro'!BJ82</f>
        <v>4.7</v>
      </c>
      <c r="BK82" s="24">
        <f>'Consolidado - Financeiro'!BK102-'Alea - Financeiro'!BK82</f>
        <v>2.8</v>
      </c>
      <c r="BL82" s="97">
        <f>'Consolidado - Financeiro'!BL102-'Alea - Financeiro'!BL82</f>
        <v>11.5</v>
      </c>
      <c r="BM82" s="24">
        <f>'Consolidado - Financeiro'!BM102-'Alea - Financeiro'!BM82</f>
        <v>3.3</v>
      </c>
      <c r="BN82" s="24">
        <f>'Consolidado - Financeiro'!BN102-'Alea - Financeiro'!BN82</f>
        <v>2.9</v>
      </c>
      <c r="BO82" s="24">
        <f>'Consolidado - Financeiro'!BO102-'Alea - Financeiro'!BO82</f>
        <v>2.5</v>
      </c>
      <c r="BP82" s="24">
        <f>'Consolidado - Financeiro'!BP102-'Alea - Financeiro'!BP82</f>
        <v>2.9</v>
      </c>
      <c r="BQ82" s="97">
        <f>'Consolidado - Financeiro'!BQ102-'Alea - Financeiro'!BQ82</f>
        <v>15.6</v>
      </c>
      <c r="BR82" s="24">
        <f>'Consolidado - Financeiro'!BR102-'Alea - Financeiro'!BR82</f>
        <v>3.6</v>
      </c>
      <c r="BS82" s="24">
        <f>'Consolidado - Financeiro'!BS102-'Alea - Financeiro'!BS82</f>
        <v>5.8</v>
      </c>
      <c r="BT82" s="24">
        <f>'Consolidado - Financeiro'!BT102-'Alea - Financeiro'!BT82</f>
        <v>3.9</v>
      </c>
      <c r="BU82" s="24">
        <f>'Consolidado - Financeiro'!BU102-'Alea - Financeiro'!BU82</f>
        <v>2.2999999999999998</v>
      </c>
      <c r="BV82" s="97">
        <f>'Consolidado - Financeiro'!BV102-'Alea - Financeiro'!BV82</f>
        <v>19.899999999999999</v>
      </c>
      <c r="BW82" s="24">
        <f>'Consolidado - Financeiro'!BW102-'Alea - Financeiro'!BW82</f>
        <v>5.7</v>
      </c>
      <c r="BX82" s="24">
        <f>'Consolidado - Financeiro'!BX102-'Alea - Financeiro'!BX82</f>
        <v>4.8</v>
      </c>
      <c r="BY82" s="24">
        <f>'Consolidado - Financeiro'!BY102-'Alea - Financeiro'!BY82</f>
        <v>5.7</v>
      </c>
      <c r="BZ82" s="24">
        <f>'Consolidado - Financeiro'!BZ102-'Alea - Financeiro'!BZ82</f>
        <v>3.7</v>
      </c>
    </row>
    <row r="83" spans="1:78" s="6" customFormat="1" x14ac:dyDescent="0.2">
      <c r="A83" s="39" t="s">
        <v>161</v>
      </c>
      <c r="B83" s="24">
        <f>'Consolidado - Financeiro'!B103-'Alea - Financeiro'!B83</f>
        <v>19.26417305</v>
      </c>
      <c r="C83" s="24">
        <f>'Consolidado - Financeiro'!C103-'Alea - Financeiro'!C83</f>
        <v>19.135698139999999</v>
      </c>
      <c r="D83" s="97">
        <f>'Consolidado - Financeiro'!D103-'Alea - Financeiro'!D83</f>
        <v>76.300000000000011</v>
      </c>
      <c r="E83" s="24">
        <f>'Consolidado - Financeiro'!E103-'Alea - Financeiro'!E83</f>
        <v>18.2</v>
      </c>
      <c r="F83" s="24">
        <f>'Consolidado - Financeiro'!F103-'Alea - Financeiro'!F83</f>
        <v>18.82593542</v>
      </c>
      <c r="G83" s="24">
        <f>'Consolidado - Financeiro'!G103-'Alea - Financeiro'!G83</f>
        <v>20.806024490000002</v>
      </c>
      <c r="H83" s="24">
        <f>'Consolidado - Financeiro'!H103-'Alea - Financeiro'!H83</f>
        <v>18.402190910000002</v>
      </c>
      <c r="I83" s="97">
        <f>'Consolidado - Financeiro'!I103-'Alea - Financeiro'!I83</f>
        <v>90.580864089999992</v>
      </c>
      <c r="J83" s="24">
        <f>'Consolidado - Financeiro'!J103-'Alea - Financeiro'!J83</f>
        <v>30.600203060000002</v>
      </c>
      <c r="K83" s="24">
        <f>'Consolidado - Financeiro'!K103-'Alea - Financeiro'!K83</f>
        <v>26.65639513</v>
      </c>
      <c r="L83" s="24">
        <f>'Consolidado - Financeiro'!L103-'Alea - Financeiro'!L83</f>
        <v>16.514634570000005</v>
      </c>
      <c r="M83" s="24">
        <f>'Consolidado - Financeiro'!M103-'Alea - Financeiro'!M83</f>
        <v>16.809631330000002</v>
      </c>
      <c r="N83" s="97">
        <f>'Consolidado - Financeiro'!N103-'Alea - Financeiro'!N83</f>
        <v>74.807692099999997</v>
      </c>
      <c r="O83" s="24">
        <f>'Consolidado - Financeiro'!O103-'Alea - Financeiro'!O83</f>
        <v>19.848217650000002</v>
      </c>
      <c r="P83" s="24">
        <f>'Consolidado - Financeiro'!P103-'Alea - Financeiro'!P83</f>
        <v>18.55874304</v>
      </c>
      <c r="Q83" s="24">
        <f>'Consolidado - Financeiro'!Q103-'Alea - Financeiro'!Q83</f>
        <v>20.965018650000001</v>
      </c>
      <c r="R83" s="24">
        <f>'Consolidado - Financeiro'!R103-'Alea - Financeiro'!R83</f>
        <v>15.432712759999999</v>
      </c>
      <c r="S83" s="97">
        <f>'Consolidado - Financeiro'!S103-'Alea - Financeiro'!S83</f>
        <v>62.3</v>
      </c>
      <c r="T83" s="24">
        <f>'Consolidado - Financeiro'!T103-'Alea - Financeiro'!T83</f>
        <v>14</v>
      </c>
      <c r="U83" s="24">
        <f>'Consolidado - Financeiro'!U103-'Alea - Financeiro'!U83</f>
        <v>7.8</v>
      </c>
      <c r="V83" s="24">
        <f>'Consolidado - Financeiro'!V103-'Alea - Financeiro'!V83</f>
        <v>25.505585569999997</v>
      </c>
      <c r="W83" s="24">
        <f>'Consolidado - Financeiro'!W103-'Alea - Financeiro'!W83</f>
        <v>14.5</v>
      </c>
      <c r="X83" s="97">
        <f>'Consolidado - Financeiro'!X103-'Alea - Financeiro'!X83</f>
        <v>36.4</v>
      </c>
      <c r="Y83" s="24">
        <f>'Consolidado - Financeiro'!Y103-'Alea - Financeiro'!Y83</f>
        <v>7.7</v>
      </c>
      <c r="Z83" s="24">
        <f>'Consolidado - Financeiro'!Z103-'Alea - Financeiro'!Z83</f>
        <v>12.1</v>
      </c>
      <c r="AA83" s="24">
        <f>'Consolidado - Financeiro'!AA103-'Alea - Financeiro'!AA83</f>
        <v>8</v>
      </c>
      <c r="AB83" s="24">
        <f>'Consolidado - Financeiro'!AB103-'Alea - Financeiro'!AB83</f>
        <v>8.6</v>
      </c>
      <c r="AC83" s="97">
        <f>'Consolidado - Financeiro'!AC103-'Alea - Financeiro'!AC83</f>
        <v>24.2</v>
      </c>
      <c r="AD83" s="24">
        <f>'Consolidado - Financeiro'!AD103-'Alea - Financeiro'!AD83</f>
        <v>6.9</v>
      </c>
      <c r="AE83" s="24">
        <f>'Consolidado - Financeiro'!AE103-'Alea - Financeiro'!AE83</f>
        <v>5</v>
      </c>
      <c r="AF83" s="24">
        <f>'Consolidado - Financeiro'!AF103-'Alea - Financeiro'!AF83</f>
        <v>8</v>
      </c>
      <c r="AG83" s="24">
        <f>'Consolidado - Financeiro'!AG103-'Alea - Financeiro'!AG83</f>
        <v>4.3</v>
      </c>
      <c r="AH83" s="97">
        <f>'Consolidado - Financeiro'!AH103-'Alea - Financeiro'!AH83</f>
        <v>33.6</v>
      </c>
      <c r="AI83" s="24">
        <f>'Consolidado - Financeiro'!AI103-'Alea - Financeiro'!AI83</f>
        <v>8.6</v>
      </c>
      <c r="AJ83" s="24">
        <f>'Consolidado - Financeiro'!AJ103-'Alea - Financeiro'!AJ83</f>
        <v>9.1999999999999993</v>
      </c>
      <c r="AK83" s="24">
        <f>'Consolidado - Financeiro'!AK103-'Alea - Financeiro'!AK83</f>
        <v>9.9</v>
      </c>
      <c r="AL83" s="24">
        <f>'Consolidado - Financeiro'!AL103-'Alea - Financeiro'!AL83</f>
        <v>5.8</v>
      </c>
      <c r="AM83" s="97">
        <f>'Consolidado - Financeiro'!AM103-'Alea - Financeiro'!AM83</f>
        <v>24.7</v>
      </c>
      <c r="AN83" s="24">
        <f>'Consolidado - Financeiro'!AN103-'Alea - Financeiro'!AN83</f>
        <v>6.9</v>
      </c>
      <c r="AO83" s="24">
        <f>'Consolidado - Financeiro'!AO103-'Alea - Financeiro'!AO83</f>
        <v>6.3</v>
      </c>
      <c r="AP83" s="24">
        <f>'Consolidado - Financeiro'!AP103-'Alea - Financeiro'!AP83</f>
        <v>6.2</v>
      </c>
      <c r="AQ83" s="24">
        <f>'Consolidado - Financeiro'!AQ103-'Alea - Financeiro'!AQ83</f>
        <v>5.3</v>
      </c>
      <c r="AR83" s="97">
        <f>'Consolidado - Financeiro'!AR103-'Alea - Financeiro'!AR83</f>
        <v>30.1</v>
      </c>
      <c r="AS83" s="24">
        <f>'Consolidado - Financeiro'!AS103-'Alea - Financeiro'!AS83</f>
        <v>7.3</v>
      </c>
      <c r="AT83" s="24">
        <f>'Consolidado - Financeiro'!AT103-'Alea - Financeiro'!AT83</f>
        <v>12.6</v>
      </c>
      <c r="AU83" s="24">
        <f>'Consolidado - Financeiro'!AU103-'Alea - Financeiro'!AU83</f>
        <v>5.3</v>
      </c>
      <c r="AV83" s="24">
        <f>'Consolidado - Financeiro'!AV103-'Alea - Financeiro'!AV83</f>
        <v>4.9000000000000004</v>
      </c>
      <c r="AW83" s="97">
        <f>'Consolidado - Financeiro'!AW103-'Alea - Financeiro'!AW83</f>
        <v>28.1</v>
      </c>
      <c r="AX83" s="24">
        <f>'Consolidado - Financeiro'!AX103-'Alea - Financeiro'!AX83</f>
        <v>13.2</v>
      </c>
      <c r="AY83" s="24">
        <f>'Consolidado - Financeiro'!AY103-'Alea - Financeiro'!AY83</f>
        <v>3.8</v>
      </c>
      <c r="AZ83" s="24">
        <f>'Consolidado - Financeiro'!AZ103-'Alea - Financeiro'!AZ83</f>
        <v>5.5</v>
      </c>
      <c r="BA83" s="24">
        <f>'Consolidado - Financeiro'!BA103-'Alea - Financeiro'!BA83</f>
        <v>5.5</v>
      </c>
      <c r="BB83" s="97">
        <f>'Consolidado - Financeiro'!BB103-'Alea - Financeiro'!BB83</f>
        <v>14.8</v>
      </c>
      <c r="BC83" s="24">
        <f>'Consolidado - Financeiro'!BC103-'Alea - Financeiro'!BC83</f>
        <v>3.3</v>
      </c>
      <c r="BD83" s="24">
        <f>'Consolidado - Financeiro'!BD103-'Alea - Financeiro'!BD83</f>
        <v>3.8</v>
      </c>
      <c r="BE83" s="24">
        <f>'Consolidado - Financeiro'!BE103-'Alea - Financeiro'!BE83</f>
        <v>5</v>
      </c>
      <c r="BF83" s="24">
        <f>'Consolidado - Financeiro'!BF103-'Alea - Financeiro'!BF83</f>
        <v>2.7</v>
      </c>
      <c r="BG83" s="97">
        <f>'Consolidado - Financeiro'!BG103-'Alea - Financeiro'!BG83</f>
        <v>27.2</v>
      </c>
      <c r="BH83" s="24">
        <f>'Consolidado - Financeiro'!BH103-'Alea - Financeiro'!BH83</f>
        <v>-4.3</v>
      </c>
      <c r="BI83" s="24">
        <f>'Consolidado - Financeiro'!BI103-'Alea - Financeiro'!BI83</f>
        <v>16.3</v>
      </c>
      <c r="BJ83" s="24">
        <f>'Consolidado - Financeiro'!BJ103-'Alea - Financeiro'!BJ83</f>
        <v>8</v>
      </c>
      <c r="BK83" s="24">
        <f>'Consolidado - Financeiro'!BK103-'Alea - Financeiro'!BK83</f>
        <v>7.1</v>
      </c>
      <c r="BL83" s="97">
        <f>'Consolidado - Financeiro'!BL103-'Alea - Financeiro'!BL83</f>
        <v>57.4</v>
      </c>
      <c r="BM83" s="24">
        <f>'Consolidado - Financeiro'!BM103-'Alea - Financeiro'!BM83</f>
        <v>13.6</v>
      </c>
      <c r="BN83" s="24">
        <f>'Consolidado - Financeiro'!BN103-'Alea - Financeiro'!BN83</f>
        <v>16.600000000000001</v>
      </c>
      <c r="BO83" s="24">
        <f>'Consolidado - Financeiro'!BO103-'Alea - Financeiro'!BO83</f>
        <v>15.7</v>
      </c>
      <c r="BP83" s="24">
        <f>'Consolidado - Financeiro'!BP103-'Alea - Financeiro'!BP83</f>
        <v>11.5</v>
      </c>
      <c r="BQ83" s="97">
        <f>'Consolidado - Financeiro'!BQ103-'Alea - Financeiro'!BQ83</f>
        <v>55.2</v>
      </c>
      <c r="BR83" s="24">
        <f>'Consolidado - Financeiro'!BR103-'Alea - Financeiro'!BR83</f>
        <v>7.1</v>
      </c>
      <c r="BS83" s="24">
        <f>'Consolidado - Financeiro'!BS103-'Alea - Financeiro'!BS83</f>
        <v>27.1</v>
      </c>
      <c r="BT83" s="24">
        <f>'Consolidado - Financeiro'!BT103-'Alea - Financeiro'!BT83</f>
        <v>14.7</v>
      </c>
      <c r="BU83" s="24">
        <f>'Consolidado - Financeiro'!BU103-'Alea - Financeiro'!BU83</f>
        <v>6.2</v>
      </c>
      <c r="BV83" s="97">
        <f>'Consolidado - Financeiro'!BV103-'Alea - Financeiro'!BV83</f>
        <v>17.8</v>
      </c>
      <c r="BW83" s="24">
        <f>'Consolidado - Financeiro'!BW103-'Alea - Financeiro'!BW83</f>
        <v>3.3</v>
      </c>
      <c r="BX83" s="24">
        <f>'Consolidado - Financeiro'!BX103-'Alea - Financeiro'!BX83</f>
        <v>5.2</v>
      </c>
      <c r="BY83" s="24">
        <f>'Consolidado - Financeiro'!BY103-'Alea - Financeiro'!BY83</f>
        <v>6.1</v>
      </c>
      <c r="BZ83" s="24">
        <f>'Consolidado - Financeiro'!BZ103-'Alea - Financeiro'!BZ83</f>
        <v>3.2</v>
      </c>
    </row>
    <row r="84" spans="1:78" s="6" customFormat="1" x14ac:dyDescent="0.2">
      <c r="A84" s="39" t="s">
        <v>162</v>
      </c>
      <c r="B84" s="24">
        <f>'Consolidado - Financeiro'!B104-'Alea - Financeiro'!B84</f>
        <v>14.013878070000001</v>
      </c>
      <c r="C84" s="24">
        <f>'Consolidado - Financeiro'!C104-'Alea - Financeiro'!C84</f>
        <v>15.710475809999998</v>
      </c>
      <c r="D84" s="97">
        <f>'Consolidado - Financeiro'!D104-'Alea - Financeiro'!D84</f>
        <v>20.6</v>
      </c>
      <c r="E84" s="24">
        <f>'Consolidado - Financeiro'!E104-'Alea - Financeiro'!E84</f>
        <v>5.8000000000000007</v>
      </c>
      <c r="F84" s="24">
        <f>'Consolidado - Financeiro'!F104-'Alea - Financeiro'!F84</f>
        <v>5.5984541800000001</v>
      </c>
      <c r="G84" s="24">
        <f>'Consolidado - Financeiro'!G104-'Alea - Financeiro'!G84</f>
        <v>5.6128441800000006</v>
      </c>
      <c r="H84" s="24">
        <f>'Consolidado - Financeiro'!H104-'Alea - Financeiro'!H84</f>
        <v>3.5385177100000003</v>
      </c>
      <c r="I84" s="97">
        <f>'Consolidado - Financeiro'!I104-'Alea - Financeiro'!I84</f>
        <v>14.525203980000001</v>
      </c>
      <c r="J84" s="24">
        <f>'Consolidado - Financeiro'!J104-'Alea - Financeiro'!J84</f>
        <v>5.1540689000000004</v>
      </c>
      <c r="K84" s="24">
        <f>'Consolidado - Financeiro'!K104-'Alea - Financeiro'!K84</f>
        <v>1.92663802</v>
      </c>
      <c r="L84" s="24">
        <f>'Consolidado - Financeiro'!L104-'Alea - Financeiro'!L84</f>
        <v>5.16158845</v>
      </c>
      <c r="M84" s="24">
        <f>'Consolidado - Financeiro'!M104-'Alea - Financeiro'!M84</f>
        <v>2.2829086099999998</v>
      </c>
      <c r="N84" s="97">
        <f>'Consolidado - Financeiro'!N104-'Alea - Financeiro'!N84</f>
        <v>7.4569999999999999</v>
      </c>
      <c r="O84" s="24">
        <f>'Consolidado - Financeiro'!O104-'Alea - Financeiro'!O84</f>
        <v>-6.4260000000000002</v>
      </c>
      <c r="P84" s="24">
        <f>'Consolidado - Financeiro'!P104-'Alea - Financeiro'!P84</f>
        <v>7.9480000000000004</v>
      </c>
      <c r="Q84" s="24">
        <f>'Consolidado - Financeiro'!Q104-'Alea - Financeiro'!Q84</f>
        <v>2.8239999999999998</v>
      </c>
      <c r="R84" s="24">
        <f>'Consolidado - Financeiro'!R104-'Alea - Financeiro'!R84</f>
        <v>3.1</v>
      </c>
      <c r="S84" s="97">
        <f>'Consolidado - Financeiro'!S104-'Alea - Financeiro'!S84</f>
        <v>12.9</v>
      </c>
      <c r="T84" s="24">
        <f>'Consolidado - Financeiro'!T104-'Alea - Financeiro'!T84</f>
        <v>3.6</v>
      </c>
      <c r="U84" s="24">
        <f>'Consolidado - Financeiro'!U104-'Alea - Financeiro'!U84</f>
        <v>3.7</v>
      </c>
      <c r="V84" s="24">
        <f>'Consolidado - Financeiro'!V104-'Alea - Financeiro'!V84</f>
        <v>2.9</v>
      </c>
      <c r="W84" s="24">
        <f>'Consolidado - Financeiro'!W104-'Alea - Financeiro'!W84</f>
        <v>2.7</v>
      </c>
      <c r="X84" s="97">
        <f>'Consolidado - Financeiro'!X104-'Alea - Financeiro'!X84</f>
        <v>16.3</v>
      </c>
      <c r="Y84" s="24">
        <f>'Consolidado - Financeiro'!Y104-'Alea - Financeiro'!Y84</f>
        <v>-0.3</v>
      </c>
      <c r="Z84" s="24">
        <f>'Consolidado - Financeiro'!Z104-'Alea - Financeiro'!Z84</f>
        <v>0.8</v>
      </c>
      <c r="AA84" s="24">
        <f>'Consolidado - Financeiro'!AA104-'Alea - Financeiro'!AA84</f>
        <v>4.0999999999999996</v>
      </c>
      <c r="AB84" s="24">
        <f>'Consolidado - Financeiro'!AB104-'Alea - Financeiro'!AB84</f>
        <v>11.6</v>
      </c>
      <c r="AC84" s="97">
        <f>'Consolidado - Financeiro'!AC104-'Alea - Financeiro'!AC84</f>
        <v>18.7</v>
      </c>
      <c r="AD84" s="24">
        <f>'Consolidado - Financeiro'!AD104-'Alea - Financeiro'!AD84</f>
        <v>6</v>
      </c>
      <c r="AE84" s="24">
        <f>'Consolidado - Financeiro'!AE104-'Alea - Financeiro'!AE84</f>
        <v>6</v>
      </c>
      <c r="AF84" s="24">
        <f>'Consolidado - Financeiro'!AF104-'Alea - Financeiro'!AF84</f>
        <v>3.9</v>
      </c>
      <c r="AG84" s="24">
        <f>'Consolidado - Financeiro'!AG104-'Alea - Financeiro'!AG84</f>
        <v>2.9</v>
      </c>
      <c r="AH84" s="97">
        <f>'Consolidado - Financeiro'!AH104-'Alea - Financeiro'!AH84</f>
        <v>8.6999999999999993</v>
      </c>
      <c r="AI84" s="24">
        <f>'Consolidado - Financeiro'!AI104-'Alea - Financeiro'!AI84</f>
        <v>2.9</v>
      </c>
      <c r="AJ84" s="24">
        <f>'Consolidado - Financeiro'!AJ104-'Alea - Financeiro'!AJ84</f>
        <v>2.5</v>
      </c>
      <c r="AK84" s="24">
        <f>'Consolidado - Financeiro'!AK104-'Alea - Financeiro'!AK84</f>
        <v>0.7</v>
      </c>
      <c r="AL84" s="24">
        <f>'Consolidado - Financeiro'!AL104-'Alea - Financeiro'!AL84</f>
        <v>2.5</v>
      </c>
      <c r="AM84" s="97">
        <f>'Consolidado - Financeiro'!AM104-'Alea - Financeiro'!AM84</f>
        <v>18.399999999999999</v>
      </c>
      <c r="AN84" s="24">
        <f>'Consolidado - Financeiro'!AN104-'Alea - Financeiro'!AN84</f>
        <v>5.3</v>
      </c>
      <c r="AO84" s="24">
        <f>'Consolidado - Financeiro'!AO104-'Alea - Financeiro'!AO84</f>
        <v>2.4</v>
      </c>
      <c r="AP84" s="24">
        <f>'Consolidado - Financeiro'!AP104-'Alea - Financeiro'!AP84</f>
        <v>0.9</v>
      </c>
      <c r="AQ84" s="24">
        <f>'Consolidado - Financeiro'!AQ104-'Alea - Financeiro'!AQ84</f>
        <v>9.8000000000000007</v>
      </c>
      <c r="AR84" s="97">
        <f>'Consolidado - Financeiro'!AR104-'Alea - Financeiro'!AR84</f>
        <v>2.4</v>
      </c>
      <c r="AS84" s="24">
        <f>'Consolidado - Financeiro'!AS104-'Alea - Financeiro'!AS84</f>
        <v>1</v>
      </c>
      <c r="AT84" s="24">
        <f>'Consolidado - Financeiro'!AT104-'Alea - Financeiro'!AT84</f>
        <v>1.7</v>
      </c>
      <c r="AU84" s="24">
        <f>'Consolidado - Financeiro'!AU104-'Alea - Financeiro'!AU84</f>
        <v>-0.8</v>
      </c>
      <c r="AV84" s="24">
        <f>'Consolidado - Financeiro'!AV104-'Alea - Financeiro'!AV84</f>
        <v>0.5</v>
      </c>
      <c r="AW84" s="97">
        <f>'Consolidado - Financeiro'!AW104-'Alea - Financeiro'!AW84</f>
        <v>1.5</v>
      </c>
      <c r="AX84" s="24">
        <f>'Consolidado - Financeiro'!AX104-'Alea - Financeiro'!AX84</f>
        <v>0.5</v>
      </c>
      <c r="AY84" s="24">
        <f>'Consolidado - Financeiro'!AY104-'Alea - Financeiro'!AY84</f>
        <v>0.5</v>
      </c>
      <c r="AZ84" s="24">
        <f>'Consolidado - Financeiro'!AZ104-'Alea - Financeiro'!AZ84</f>
        <v>0</v>
      </c>
      <c r="BA84" s="24">
        <f>'Consolidado - Financeiro'!BA104-'Alea - Financeiro'!BA84</f>
        <v>0.5</v>
      </c>
      <c r="BB84" s="97">
        <f>'Consolidado - Financeiro'!BB104-'Alea - Financeiro'!BB84</f>
        <v>2.1</v>
      </c>
      <c r="BC84" s="24">
        <f>'Consolidado - Financeiro'!BC104-'Alea - Financeiro'!BC84</f>
        <v>0.5</v>
      </c>
      <c r="BD84" s="24">
        <f>'Consolidado - Financeiro'!BD104-'Alea - Financeiro'!BD84</f>
        <v>0.5</v>
      </c>
      <c r="BE84" s="24">
        <f>'Consolidado - Financeiro'!BE104-'Alea - Financeiro'!BE84</f>
        <v>0.5</v>
      </c>
      <c r="BF84" s="24">
        <f>'Consolidado - Financeiro'!BF104-'Alea - Financeiro'!BF84</f>
        <v>0.5</v>
      </c>
      <c r="BG84" s="97">
        <f>'Consolidado - Financeiro'!BG104-'Alea - Financeiro'!BG84</f>
        <v>0.8</v>
      </c>
      <c r="BH84" s="24">
        <f>'Consolidado - Financeiro'!BH104-'Alea - Financeiro'!BH84</f>
        <v>0.5</v>
      </c>
      <c r="BI84" s="24">
        <f>'Consolidado - Financeiro'!BI104-'Alea - Financeiro'!BI84</f>
        <v>0.3</v>
      </c>
      <c r="BJ84" s="24">
        <f>'Consolidado - Financeiro'!BJ104-'Alea - Financeiro'!BJ84</f>
        <v>0</v>
      </c>
      <c r="BK84" s="24">
        <f>'Consolidado - Financeiro'!BK104-'Alea - Financeiro'!BK84</f>
        <v>0</v>
      </c>
      <c r="BL84" s="97">
        <f>'Consolidado - Financeiro'!BL104-'Alea - Financeiro'!BL84</f>
        <v>0.2</v>
      </c>
      <c r="BM84" s="24">
        <f>'Consolidado - Financeiro'!BM104-'Alea - Financeiro'!BM84</f>
        <v>0.1</v>
      </c>
      <c r="BN84" s="24">
        <f>'Consolidado - Financeiro'!BN104-'Alea - Financeiro'!BN84</f>
        <v>0</v>
      </c>
      <c r="BO84" s="24">
        <f>'Consolidado - Financeiro'!BO104-'Alea - Financeiro'!BO84</f>
        <v>0</v>
      </c>
      <c r="BP84" s="24">
        <f>'Consolidado - Financeiro'!BP104-'Alea - Financeiro'!BP84</f>
        <v>0</v>
      </c>
      <c r="BQ84" s="97">
        <f>'Consolidado - Financeiro'!BQ104-'Alea - Financeiro'!BQ84</f>
        <v>0.6</v>
      </c>
      <c r="BR84" s="24">
        <f>'Consolidado - Financeiro'!BR104-'Alea - Financeiro'!BR84</f>
        <v>0.1</v>
      </c>
      <c r="BS84" s="24">
        <f>'Consolidado - Financeiro'!BS104-'Alea - Financeiro'!BS84</f>
        <v>0.1</v>
      </c>
      <c r="BT84" s="24">
        <f>'Consolidado - Financeiro'!BT104-'Alea - Financeiro'!BT84</f>
        <v>0.1</v>
      </c>
      <c r="BU84" s="24">
        <f>'Consolidado - Financeiro'!BU104-'Alea - Financeiro'!BU84</f>
        <v>0.1</v>
      </c>
      <c r="BV84" s="97">
        <f>'Consolidado - Financeiro'!BV104-'Alea - Financeiro'!BV84</f>
        <v>2.2000000000000002</v>
      </c>
      <c r="BW84" s="24">
        <f>'Consolidado - Financeiro'!BW104-'Alea - Financeiro'!BW84</f>
        <v>0.6</v>
      </c>
      <c r="BX84" s="24">
        <f>'Consolidado - Financeiro'!BX104-'Alea - Financeiro'!BX84</f>
        <v>0.6</v>
      </c>
      <c r="BY84" s="24">
        <f>'Consolidado - Financeiro'!BY104-'Alea - Financeiro'!BY84</f>
        <v>0.6</v>
      </c>
      <c r="BZ84" s="24">
        <f>'Consolidado - Financeiro'!BZ104-'Alea - Financeiro'!BZ84</f>
        <v>0.6</v>
      </c>
    </row>
    <row r="85" spans="1:78" s="6" customFormat="1" x14ac:dyDescent="0.2">
      <c r="A85" s="39" t="s">
        <v>163</v>
      </c>
      <c r="B85" s="24">
        <f>'Consolidado - Financeiro'!B105-'Alea - Financeiro'!B85</f>
        <v>3.5752449581298862E-3</v>
      </c>
      <c r="C85" s="24">
        <f>'Consolidado - Financeiro'!C105-'Alea - Financeiro'!C85</f>
        <v>-7.0948181092536089E-3</v>
      </c>
      <c r="D85" s="97">
        <f>'Consolidado - Financeiro'!D105-'Alea - Financeiro'!D85</f>
        <v>0</v>
      </c>
      <c r="E85" s="24">
        <f>'Consolidado - Financeiro'!E105-'Alea - Financeiro'!E85</f>
        <v>0</v>
      </c>
      <c r="F85" s="24">
        <f>'Consolidado - Financeiro'!F105-'Alea - Financeiro'!F85</f>
        <v>0.16397070168121619</v>
      </c>
      <c r="G85" s="24">
        <f>'Consolidado - Financeiro'!G105-'Alea - Financeiro'!G85</f>
        <v>-0.20173474186178808</v>
      </c>
      <c r="H85" s="24">
        <f>'Consolidado - Financeiro'!H105-'Alea - Financeiro'!H85</f>
        <v>3.5288214203999857E-2</v>
      </c>
      <c r="I85" s="97">
        <f>'Consolidado - Financeiro'!I105-'Alea - Financeiro'!I85</f>
        <v>-5.702</v>
      </c>
      <c r="J85" s="24">
        <f>'Consolidado - Financeiro'!J105-'Alea - Financeiro'!J85</f>
        <v>-0.44700000000000001</v>
      </c>
      <c r="K85" s="24">
        <f>'Consolidado - Financeiro'!K105-'Alea - Financeiro'!K85</f>
        <v>-1.748</v>
      </c>
      <c r="L85" s="24">
        <f>'Consolidado - Financeiro'!L105-'Alea - Financeiro'!L85</f>
        <v>-10.894400674</v>
      </c>
      <c r="M85" s="24">
        <f>'Consolidado - Financeiro'!M105-'Alea - Financeiro'!M85</f>
        <v>7.3874006740000002</v>
      </c>
      <c r="N85" s="97">
        <f>'Consolidado - Financeiro'!N105-'Alea - Financeiro'!N85</f>
        <v>-6.6630000000000003</v>
      </c>
      <c r="O85" s="24">
        <f>'Consolidado - Financeiro'!O105-'Alea - Financeiro'!O85</f>
        <v>-1.9490000000000001</v>
      </c>
      <c r="P85" s="24">
        <f>'Consolidado - Financeiro'!P105-'Alea - Financeiro'!P85</f>
        <v>-1.5980000000000001</v>
      </c>
      <c r="Q85" s="24">
        <f>'Consolidado - Financeiro'!Q105-'Alea - Financeiro'!Q85</f>
        <v>-1.333</v>
      </c>
      <c r="R85" s="24">
        <f>'Consolidado - Financeiro'!R105-'Alea - Financeiro'!R85</f>
        <v>-1.8</v>
      </c>
      <c r="S85" s="97">
        <f>'Consolidado - Financeiro'!S105-'Alea - Financeiro'!S85</f>
        <v>-8.4</v>
      </c>
      <c r="T85" s="24">
        <f>'Consolidado - Financeiro'!T105-'Alea - Financeiro'!T85</f>
        <v>-2.7</v>
      </c>
      <c r="U85" s="24">
        <f>'Consolidado - Financeiro'!U105-'Alea - Financeiro'!U85</f>
        <v>-2.2999999999999998</v>
      </c>
      <c r="V85" s="24">
        <f>'Consolidado - Financeiro'!V105-'Alea - Financeiro'!V85</f>
        <v>-2</v>
      </c>
      <c r="W85" s="24">
        <f>'Consolidado - Financeiro'!W105-'Alea - Financeiro'!W85</f>
        <v>-1.4</v>
      </c>
      <c r="X85" s="97">
        <f>'Consolidado - Financeiro'!X105-'Alea - Financeiro'!X85</f>
        <v>-5.0999999999999996</v>
      </c>
      <c r="Y85" s="24">
        <f>'Consolidado - Financeiro'!Y105-'Alea - Financeiro'!Y85</f>
        <v>-2.6</v>
      </c>
      <c r="Z85" s="24">
        <f>'Consolidado - Financeiro'!Z105-'Alea - Financeiro'!Z85</f>
        <v>-1.1000000000000001</v>
      </c>
      <c r="AA85" s="24">
        <f>'Consolidado - Financeiro'!AA105-'Alea - Financeiro'!AA85</f>
        <v>-0.7</v>
      </c>
      <c r="AB85" s="24">
        <f>'Consolidado - Financeiro'!AB105-'Alea - Financeiro'!AB85</f>
        <v>-0.7</v>
      </c>
      <c r="AC85" s="97">
        <f>'Consolidado - Financeiro'!AC105-'Alea - Financeiro'!AC85</f>
        <v>-0.6</v>
      </c>
      <c r="AD85" s="24">
        <f>'Consolidado - Financeiro'!AD105-'Alea - Financeiro'!AD85</f>
        <v>-0.9</v>
      </c>
      <c r="AE85" s="24">
        <f>'Consolidado - Financeiro'!AE105-'Alea - Financeiro'!AE85</f>
        <v>0.5</v>
      </c>
      <c r="AF85" s="24">
        <f>'Consolidado - Financeiro'!AF105-'Alea - Financeiro'!AF85</f>
        <v>-0.2</v>
      </c>
      <c r="AG85" s="24">
        <f>'Consolidado - Financeiro'!AG105-'Alea - Financeiro'!AG85</f>
        <v>0</v>
      </c>
      <c r="AH85" s="97">
        <f>'Consolidado - Financeiro'!AH105-'Alea - Financeiro'!AH85</f>
        <v>0.9</v>
      </c>
      <c r="AI85" s="24">
        <f>'Consolidado - Financeiro'!AI105-'Alea - Financeiro'!AI85</f>
        <v>0.1</v>
      </c>
      <c r="AJ85" s="24">
        <f>'Consolidado - Financeiro'!AJ105-'Alea - Financeiro'!AJ85</f>
        <v>0.1</v>
      </c>
      <c r="AK85" s="24">
        <f>'Consolidado - Financeiro'!AK105-'Alea - Financeiro'!AK85</f>
        <v>-0.1</v>
      </c>
      <c r="AL85" s="24">
        <f>'Consolidado - Financeiro'!AL105-'Alea - Financeiro'!AL85</f>
        <v>0.8</v>
      </c>
      <c r="AM85" s="97">
        <f>'Consolidado - Financeiro'!AM105-'Alea - Financeiro'!AM85</f>
        <v>1.1000000000000001</v>
      </c>
      <c r="AN85" s="24">
        <f>'Consolidado - Financeiro'!AN105-'Alea - Financeiro'!AN85</f>
        <v>-0.3</v>
      </c>
      <c r="AO85" s="24">
        <f>'Consolidado - Financeiro'!AO105-'Alea - Financeiro'!AO85</f>
        <v>0.8</v>
      </c>
      <c r="AP85" s="24">
        <f>'Consolidado - Financeiro'!AP105-'Alea - Financeiro'!AP85</f>
        <v>0.4</v>
      </c>
      <c r="AQ85" s="24">
        <f>'Consolidado - Financeiro'!AQ105-'Alea - Financeiro'!AQ85</f>
        <v>0.1</v>
      </c>
      <c r="AR85" s="97">
        <f>'Consolidado - Financeiro'!AR105-'Alea - Financeiro'!AR85</f>
        <v>-2.1</v>
      </c>
      <c r="AS85" s="24">
        <f>'Consolidado - Financeiro'!AS105-'Alea - Financeiro'!AS85</f>
        <v>-0.7</v>
      </c>
      <c r="AT85" s="24">
        <f>'Consolidado - Financeiro'!AT105-'Alea - Financeiro'!AT85</f>
        <v>-0.3</v>
      </c>
      <c r="AU85" s="24">
        <f>'Consolidado - Financeiro'!AU105-'Alea - Financeiro'!AU85</f>
        <v>0.1</v>
      </c>
      <c r="AV85" s="24">
        <f>'Consolidado - Financeiro'!AV105-'Alea - Financeiro'!AV85</f>
        <v>-1.1000000000000001</v>
      </c>
      <c r="AW85" s="97">
        <f>'Consolidado - Financeiro'!AW105-'Alea - Financeiro'!AW85</f>
        <v>-9.4</v>
      </c>
      <c r="AX85" s="24">
        <f>'Consolidado - Financeiro'!AX105-'Alea - Financeiro'!AX85</f>
        <v>-3.1</v>
      </c>
      <c r="AY85" s="24">
        <f>'Consolidado - Financeiro'!AY105-'Alea - Financeiro'!AY85</f>
        <v>-7.1</v>
      </c>
      <c r="AZ85" s="24">
        <f>'Consolidado - Financeiro'!AZ105-'Alea - Financeiro'!AZ85</f>
        <v>0.8</v>
      </c>
      <c r="BA85" s="24">
        <f>'Consolidado - Financeiro'!BA105-'Alea - Financeiro'!BA85</f>
        <v>0.1</v>
      </c>
      <c r="BB85" s="97">
        <f>'Consolidado - Financeiro'!BB105-'Alea - Financeiro'!BB85</f>
        <v>-0.6</v>
      </c>
      <c r="BC85" s="24">
        <f>'Consolidado - Financeiro'!BC105-'Alea - Financeiro'!BC85</f>
        <v>1.5</v>
      </c>
      <c r="BD85" s="24">
        <f>'Consolidado - Financeiro'!BD105-'Alea - Financeiro'!BD85</f>
        <v>0.3</v>
      </c>
      <c r="BE85" s="24">
        <f>'Consolidado - Financeiro'!BE105-'Alea - Financeiro'!BE85</f>
        <v>-2.2000000000000002</v>
      </c>
      <c r="BF85" s="24">
        <f>'Consolidado - Financeiro'!BF105-'Alea - Financeiro'!BF85</f>
        <v>-0.3</v>
      </c>
      <c r="BG85" s="97">
        <f>'Consolidado - Financeiro'!BG105-'Alea - Financeiro'!BG85</f>
        <v>-0.7</v>
      </c>
      <c r="BH85" s="24">
        <f>'Consolidado - Financeiro'!BH105-'Alea - Financeiro'!BH85</f>
        <v>-0.4</v>
      </c>
      <c r="BI85" s="24">
        <f>'Consolidado - Financeiro'!BI105-'Alea - Financeiro'!BI85</f>
        <v>-0.5</v>
      </c>
      <c r="BJ85" s="24">
        <f>'Consolidado - Financeiro'!BJ105-'Alea - Financeiro'!BJ85</f>
        <v>0.2</v>
      </c>
      <c r="BK85" s="24">
        <f>'Consolidado - Financeiro'!BK105-'Alea - Financeiro'!BK85</f>
        <v>-0.1</v>
      </c>
      <c r="BL85" s="97">
        <f>'Consolidado - Financeiro'!BL105-'Alea - Financeiro'!BL85</f>
        <v>6.3</v>
      </c>
      <c r="BM85" s="24">
        <f>'Consolidado - Financeiro'!BM105-'Alea - Financeiro'!BM85</f>
        <v>0.2</v>
      </c>
      <c r="BN85" s="24">
        <f>'Consolidado - Financeiro'!BN105-'Alea - Financeiro'!BN85</f>
        <v>2.4</v>
      </c>
      <c r="BO85" s="24">
        <f>'Consolidado - Financeiro'!BO105-'Alea - Financeiro'!BO85</f>
        <v>0.4</v>
      </c>
      <c r="BP85" s="24">
        <f>'Consolidado - Financeiro'!BP105-'Alea - Financeiro'!BP85</f>
        <v>3.3</v>
      </c>
      <c r="BQ85" s="97">
        <f>'Consolidado - Financeiro'!BQ105-'Alea - Financeiro'!BQ85</f>
        <v>17.600000000000001</v>
      </c>
      <c r="BR85" s="24">
        <f>'Consolidado - Financeiro'!BR105-'Alea - Financeiro'!BR85</f>
        <v>1.5</v>
      </c>
      <c r="BS85" s="24">
        <f>'Consolidado - Financeiro'!BS105-'Alea - Financeiro'!BS85</f>
        <v>5.0999999999999996</v>
      </c>
      <c r="BT85" s="24">
        <f>'Consolidado - Financeiro'!BT105-'Alea - Financeiro'!BT85</f>
        <v>4.3</v>
      </c>
      <c r="BU85" s="24">
        <f>'Consolidado - Financeiro'!BU105-'Alea - Financeiro'!BU85</f>
        <v>6.8</v>
      </c>
      <c r="BV85" s="97">
        <f>'Consolidado - Financeiro'!BV105-'Alea - Financeiro'!BV85</f>
        <v>0.3</v>
      </c>
      <c r="BW85" s="24">
        <f>'Consolidado - Financeiro'!BW105-'Alea - Financeiro'!BW85</f>
        <v>0.3</v>
      </c>
      <c r="BX85" s="24">
        <f>'Consolidado - Financeiro'!BX105-'Alea - Financeiro'!BX85</f>
        <v>0</v>
      </c>
      <c r="BY85" s="24">
        <f>'Consolidado - Financeiro'!BY105-'Alea - Financeiro'!BY85</f>
        <v>0</v>
      </c>
      <c r="BZ85" s="24">
        <f>'Consolidado - Financeiro'!BZ105-'Alea - Financeiro'!BZ85</f>
        <v>0</v>
      </c>
    </row>
    <row r="86" spans="1:78" s="6" customFormat="1" x14ac:dyDescent="0.2">
      <c r="A86" s="39" t="s">
        <v>275</v>
      </c>
      <c r="B86" s="24">
        <f>'Consolidado - Financeiro'!B106-'Alea - Financeiro'!B86</f>
        <v>6.66860857</v>
      </c>
      <c r="C86" s="24">
        <f>'Consolidado - Financeiro'!C106-'Alea - Financeiro'!C86</f>
        <v>5.3424847399999997</v>
      </c>
      <c r="D86" s="97">
        <f>'Consolidado - Financeiro'!D106-'Alea - Financeiro'!D86</f>
        <v>16.191437769999915</v>
      </c>
      <c r="E86" s="24">
        <f>'Consolidado - Financeiro'!E106-'Alea - Financeiro'!E86</f>
        <v>-4.2908167100000423</v>
      </c>
      <c r="F86" s="24">
        <f>'Consolidado - Financeiro'!F106-'Alea - Financeiro'!F86</f>
        <v>-8.6510044699999984</v>
      </c>
      <c r="G86" s="24">
        <f>'Consolidado - Financeiro'!G106-'Alea - Financeiro'!G86</f>
        <v>-7.79082630999996</v>
      </c>
      <c r="H86" s="24">
        <f>'Consolidado - Financeiro'!H106-'Alea - Financeiro'!H86</f>
        <v>-7.1695152599999998</v>
      </c>
      <c r="I86" s="97">
        <f>'Consolidado - Financeiro'!I106-'Alea - Financeiro'!I86</f>
        <v>-25.21218584</v>
      </c>
      <c r="J86" s="24">
        <f>'Consolidado - Financeiro'!J106-'Alea - Financeiro'!J86</f>
        <v>-7.8755152600000002</v>
      </c>
      <c r="K86" s="24">
        <f>'Consolidado - Financeiro'!K106-'Alea - Financeiro'!K86</f>
        <v>-7.6445152600000004</v>
      </c>
      <c r="L86" s="24">
        <f>'Consolidado - Financeiro'!L106-'Alea - Financeiro'!L86</f>
        <v>-6.56060818</v>
      </c>
      <c r="M86" s="24">
        <f>'Consolidado - Financeiro'!M106-'Alea - Financeiro'!M86</f>
        <v>-5.21760818</v>
      </c>
      <c r="N86" s="97">
        <f>'Consolidado - Financeiro'!N106-'Alea - Financeiro'!N86</f>
        <v>-20.0435467</v>
      </c>
      <c r="O86" s="24">
        <f>'Consolidado - Financeiro'!O106-'Alea - Financeiro'!O86</f>
        <v>-5.1346081800000007</v>
      </c>
      <c r="P86" s="24">
        <f>'Consolidado - Financeiro'!P106-'Alea - Financeiro'!P86</f>
        <v>-5.3646805100000003</v>
      </c>
      <c r="Q86" s="24">
        <f>'Consolidado - Financeiro'!Q106-'Alea - Financeiro'!Q86</f>
        <v>-4.7316081800000003</v>
      </c>
      <c r="R86" s="24">
        <f>'Consolidado - Financeiro'!R106-'Alea - Financeiro'!R86</f>
        <v>-4.8126498299999998</v>
      </c>
      <c r="S86" s="97">
        <f>'Consolidado - Financeiro'!S106-'Alea - Financeiro'!S86</f>
        <v>0</v>
      </c>
      <c r="T86" s="24">
        <f>'Consolidado - Financeiro'!T106-'Alea - Financeiro'!T86</f>
        <v>0</v>
      </c>
      <c r="U86" s="24">
        <f>'Consolidado - Financeiro'!U106-'Alea - Financeiro'!U86</f>
        <v>0</v>
      </c>
      <c r="V86" s="24">
        <f>'Consolidado - Financeiro'!V106-'Alea - Financeiro'!V86</f>
        <v>0</v>
      </c>
      <c r="W86" s="24">
        <f>'Consolidado - Financeiro'!W106-'Alea - Financeiro'!W86</f>
        <v>0</v>
      </c>
      <c r="X86" s="97">
        <f>'Consolidado - Financeiro'!X106-'Alea - Financeiro'!X86</f>
        <v>0</v>
      </c>
      <c r="Y86" s="24">
        <f>'Consolidado - Financeiro'!Y106-'Alea - Financeiro'!Y86</f>
        <v>0</v>
      </c>
      <c r="Z86" s="24">
        <f>'Consolidado - Financeiro'!Z106-'Alea - Financeiro'!Z86</f>
        <v>0</v>
      </c>
      <c r="AA86" s="24">
        <f>'Consolidado - Financeiro'!AA106-'Alea - Financeiro'!AA86</f>
        <v>0</v>
      </c>
      <c r="AB86" s="24">
        <f>'Consolidado - Financeiro'!AB106-'Alea - Financeiro'!AB86</f>
        <v>0</v>
      </c>
      <c r="AC86" s="97">
        <f>'Consolidado - Financeiro'!AC106-'Alea - Financeiro'!AC86</f>
        <v>0</v>
      </c>
      <c r="AD86" s="24">
        <f>'Consolidado - Financeiro'!AD106-'Alea - Financeiro'!AD86</f>
        <v>0</v>
      </c>
      <c r="AE86" s="24">
        <f>'Consolidado - Financeiro'!AE106-'Alea - Financeiro'!AE86</f>
        <v>0</v>
      </c>
      <c r="AF86" s="24">
        <f>'Consolidado - Financeiro'!AF106-'Alea - Financeiro'!AF86</f>
        <v>0</v>
      </c>
      <c r="AG86" s="24">
        <f>'Consolidado - Financeiro'!AG106-'Alea - Financeiro'!AG86</f>
        <v>0</v>
      </c>
      <c r="AH86" s="97">
        <f>'Consolidado - Financeiro'!AH106-'Alea - Financeiro'!AH86</f>
        <v>0</v>
      </c>
      <c r="AI86" s="24">
        <f>'Consolidado - Financeiro'!AI106-'Alea - Financeiro'!AI86</f>
        <v>0</v>
      </c>
      <c r="AJ86" s="24">
        <f>'Consolidado - Financeiro'!AJ106-'Alea - Financeiro'!AJ86</f>
        <v>0</v>
      </c>
      <c r="AK86" s="24">
        <f>'Consolidado - Financeiro'!AK106-'Alea - Financeiro'!AK86</f>
        <v>0</v>
      </c>
      <c r="AL86" s="24">
        <f>'Consolidado - Financeiro'!AL106-'Alea - Financeiro'!AL86</f>
        <v>0</v>
      </c>
      <c r="AM86" s="97">
        <f>'Consolidado - Financeiro'!AM106-'Alea - Financeiro'!AM86</f>
        <v>0</v>
      </c>
      <c r="AN86" s="24">
        <f>'Consolidado - Financeiro'!AN106-'Alea - Financeiro'!AN86</f>
        <v>0</v>
      </c>
      <c r="AO86" s="24">
        <f>'Consolidado - Financeiro'!AO106-'Alea - Financeiro'!AO86</f>
        <v>0</v>
      </c>
      <c r="AP86" s="24">
        <f>'Consolidado - Financeiro'!AP106-'Alea - Financeiro'!AP86</f>
        <v>0</v>
      </c>
      <c r="AQ86" s="24">
        <f>'Consolidado - Financeiro'!AQ106-'Alea - Financeiro'!AQ86</f>
        <v>0</v>
      </c>
      <c r="AR86" s="97">
        <f>'Consolidado - Financeiro'!AR106-'Alea - Financeiro'!AR86</f>
        <v>0</v>
      </c>
      <c r="AS86" s="24">
        <f>'Consolidado - Financeiro'!AS106-'Alea - Financeiro'!AS86</f>
        <v>0</v>
      </c>
      <c r="AT86" s="24">
        <f>'Consolidado - Financeiro'!AT106-'Alea - Financeiro'!AT86</f>
        <v>0</v>
      </c>
      <c r="AU86" s="24">
        <f>'Consolidado - Financeiro'!AU106-'Alea - Financeiro'!AU86</f>
        <v>0</v>
      </c>
      <c r="AV86" s="24">
        <f>'Consolidado - Financeiro'!AV106-'Alea - Financeiro'!AV86</f>
        <v>0</v>
      </c>
      <c r="AW86" s="97">
        <f>'Consolidado - Financeiro'!AW106-'Alea - Financeiro'!AW86</f>
        <v>0</v>
      </c>
      <c r="AX86" s="24">
        <f>'Consolidado - Financeiro'!AX106-'Alea - Financeiro'!AX86</f>
        <v>0</v>
      </c>
      <c r="AY86" s="24">
        <f>'Consolidado - Financeiro'!AY106-'Alea - Financeiro'!AY86</f>
        <v>0</v>
      </c>
      <c r="AZ86" s="24">
        <f>'Consolidado - Financeiro'!AZ106-'Alea - Financeiro'!AZ86</f>
        <v>0</v>
      </c>
      <c r="BA86" s="24">
        <f>'Consolidado - Financeiro'!BA106-'Alea - Financeiro'!BA86</f>
        <v>0</v>
      </c>
      <c r="BB86" s="97">
        <f>'Consolidado - Financeiro'!BB106-'Alea - Financeiro'!BB86</f>
        <v>0</v>
      </c>
      <c r="BC86" s="24">
        <f>'Consolidado - Financeiro'!BC106-'Alea - Financeiro'!BC86</f>
        <v>0</v>
      </c>
      <c r="BD86" s="24">
        <f>'Consolidado - Financeiro'!BD106-'Alea - Financeiro'!BD86</f>
        <v>0</v>
      </c>
      <c r="BE86" s="24">
        <f>'Consolidado - Financeiro'!BE106-'Alea - Financeiro'!BE86</f>
        <v>0</v>
      </c>
      <c r="BF86" s="24">
        <f>'Consolidado - Financeiro'!BF106-'Alea - Financeiro'!BF86</f>
        <v>0</v>
      </c>
      <c r="BG86" s="97">
        <f>'Consolidado - Financeiro'!BG106-'Alea - Financeiro'!BG86</f>
        <v>0</v>
      </c>
      <c r="BH86" s="24">
        <f>'Consolidado - Financeiro'!BH106-'Alea - Financeiro'!BH86</f>
        <v>0</v>
      </c>
      <c r="BI86" s="24">
        <f>'Consolidado - Financeiro'!BI106-'Alea - Financeiro'!BI86</f>
        <v>0</v>
      </c>
      <c r="BJ86" s="24">
        <f>'Consolidado - Financeiro'!BJ106-'Alea - Financeiro'!BJ86</f>
        <v>0</v>
      </c>
      <c r="BK86" s="24">
        <f>'Consolidado - Financeiro'!BK106-'Alea - Financeiro'!BK86</f>
        <v>0</v>
      </c>
      <c r="BL86" s="97">
        <f>'Consolidado - Financeiro'!BL106-'Alea - Financeiro'!BL86</f>
        <v>0</v>
      </c>
      <c r="BM86" s="24">
        <f>'Consolidado - Financeiro'!BM106-'Alea - Financeiro'!BM86</f>
        <v>0</v>
      </c>
      <c r="BN86" s="24">
        <f>'Consolidado - Financeiro'!BN106-'Alea - Financeiro'!BN86</f>
        <v>0</v>
      </c>
      <c r="BO86" s="24">
        <f>'Consolidado - Financeiro'!BO106-'Alea - Financeiro'!BO86</f>
        <v>0</v>
      </c>
      <c r="BP86" s="24">
        <f>'Consolidado - Financeiro'!BP106-'Alea - Financeiro'!BP86</f>
        <v>0</v>
      </c>
      <c r="BQ86" s="97">
        <f>'Consolidado - Financeiro'!BQ106-'Alea - Financeiro'!BQ86</f>
        <v>0</v>
      </c>
      <c r="BR86" s="24">
        <f>'Consolidado - Financeiro'!BR106-'Alea - Financeiro'!BR86</f>
        <v>0</v>
      </c>
      <c r="BS86" s="24">
        <f>'Consolidado - Financeiro'!BS106-'Alea - Financeiro'!BS86</f>
        <v>0</v>
      </c>
      <c r="BT86" s="24">
        <f>'Consolidado - Financeiro'!BT106-'Alea - Financeiro'!BT86</f>
        <v>0</v>
      </c>
      <c r="BU86" s="24">
        <f>'Consolidado - Financeiro'!BU106-'Alea - Financeiro'!BU86</f>
        <v>0</v>
      </c>
      <c r="BV86" s="97">
        <f>'Consolidado - Financeiro'!BV106-'Alea - Financeiro'!BV86</f>
        <v>0</v>
      </c>
      <c r="BW86" s="24">
        <f>'Consolidado - Financeiro'!BW106-'Alea - Financeiro'!BW86</f>
        <v>0</v>
      </c>
      <c r="BX86" s="24">
        <f>'Consolidado - Financeiro'!BX106-'Alea - Financeiro'!BX86</f>
        <v>0</v>
      </c>
      <c r="BY86" s="24">
        <f>'Consolidado - Financeiro'!BY106-'Alea - Financeiro'!BY86</f>
        <v>0</v>
      </c>
      <c r="BZ86" s="24">
        <f>'Consolidado - Financeiro'!BZ106-'Alea - Financeiro'!BZ86</f>
        <v>0</v>
      </c>
    </row>
    <row r="87" spans="1:78" s="59" customFormat="1" x14ac:dyDescent="0.2">
      <c r="A87" s="34" t="s">
        <v>284</v>
      </c>
      <c r="B87" s="54">
        <f>'Consolidado - Financeiro'!B107-'Alea - Financeiro'!B87</f>
        <v>299.83066994999996</v>
      </c>
      <c r="C87" s="54">
        <f>'Consolidado - Financeiro'!C107-'Alea - Financeiro'!C87</f>
        <v>283.52780337000002</v>
      </c>
      <c r="D87" s="108">
        <f>'Consolidado - Financeiro'!D107-'Alea - Financeiro'!D87</f>
        <v>818.1</v>
      </c>
      <c r="E87" s="54">
        <f>'Consolidado - Financeiro'!E107-'Alea - Financeiro'!E87</f>
        <v>235.4</v>
      </c>
      <c r="F87" s="54">
        <f>'Consolidado - Financeiro'!F107-'Alea - Financeiro'!F87</f>
        <v>222.86351571181171</v>
      </c>
      <c r="G87" s="54">
        <f>'Consolidado - Financeiro'!G107-'Alea - Financeiro'!G87</f>
        <v>190.06356081528327</v>
      </c>
      <c r="H87" s="54">
        <f>'Consolidado - Financeiro'!H107-'Alea - Financeiro'!H87</f>
        <v>169.77662594322919</v>
      </c>
      <c r="I87" s="108">
        <f>'Consolidado - Financeiro'!I107-'Alea - Financeiro'!I87</f>
        <v>536.02186912596812</v>
      </c>
      <c r="J87" s="54">
        <f>'Consolidado - Financeiro'!J107-'Alea - Financeiro'!J87</f>
        <v>147.48657503757357</v>
      </c>
      <c r="K87" s="54">
        <f>'Consolidado - Financeiro'!K107-'Alea - Financeiro'!K87</f>
        <v>162.5840232418293</v>
      </c>
      <c r="L87" s="54">
        <f>'Consolidado - Financeiro'!L107-'Alea - Financeiro'!L87</f>
        <v>111.08848172448486</v>
      </c>
      <c r="M87" s="54">
        <f>'Consolidado - Financeiro'!M107-'Alea - Financeiro'!M87</f>
        <v>114.86212022208042</v>
      </c>
      <c r="N87" s="108">
        <f>'Consolidado - Financeiro'!N107-'Alea - Financeiro'!N87</f>
        <v>278.29026250373403</v>
      </c>
      <c r="O87" s="54">
        <f>'Consolidado - Financeiro'!O107-'Alea - Financeiro'!O87</f>
        <v>70.022595297666996</v>
      </c>
      <c r="P87" s="54">
        <f>'Consolidado - Financeiro'!P107-'Alea - Financeiro'!P87</f>
        <v>68.440597482464341</v>
      </c>
      <c r="Q87" s="54">
        <f>'Consolidado - Financeiro'!Q107-'Alea - Financeiro'!Q87</f>
        <v>65.016552180026778</v>
      </c>
      <c r="R87" s="54">
        <f>'Consolidado - Financeiro'!R107-'Alea - Financeiro'!R87</f>
        <v>74.810517543575941</v>
      </c>
      <c r="S87" s="108">
        <f>'Consolidado - Financeiro'!S107-'Alea - Financeiro'!S87</f>
        <v>-125.08590081913601</v>
      </c>
      <c r="T87" s="54">
        <f>'Consolidado - Financeiro'!T107-'Alea - Financeiro'!T87</f>
        <v>-29.886884284863921</v>
      </c>
      <c r="U87" s="54">
        <f>'Consolidado - Financeiro'!U107-'Alea - Financeiro'!U87</f>
        <v>-95.979463383020089</v>
      </c>
      <c r="V87" s="54">
        <f>'Consolidado - Financeiro'!V107-'Alea - Financeiro'!V87</f>
        <v>-15.094005604172231</v>
      </c>
      <c r="W87" s="54">
        <f>'Consolidado - Financeiro'!W107-'Alea - Financeiro'!W87</f>
        <v>15.974452452920247</v>
      </c>
      <c r="X87" s="108">
        <f>'Consolidado - Financeiro'!X107-'Alea - Financeiro'!X87</f>
        <v>37.003983853181076</v>
      </c>
      <c r="Y87" s="54">
        <f>'Consolidado - Financeiro'!Y107-'Alea - Financeiro'!Y87</f>
        <v>-188.93913188114269</v>
      </c>
      <c r="Z87" s="54">
        <f>'Consolidado - Financeiro'!Z107-'Alea - Financeiro'!Z87</f>
        <v>58.43459049991931</v>
      </c>
      <c r="AA87" s="54">
        <f>'Consolidado - Financeiro'!AA107-'Alea - Financeiro'!AA87</f>
        <v>82.008525234404445</v>
      </c>
      <c r="AB87" s="54">
        <f>'Consolidado - Financeiro'!AB107-'Alea - Financeiro'!AB87</f>
        <v>85.4</v>
      </c>
      <c r="AC87" s="108">
        <f>'Consolidado - Financeiro'!AC107-'Alea - Financeiro'!AC87</f>
        <v>330</v>
      </c>
      <c r="AD87" s="54">
        <f>'Consolidado - Financeiro'!AD107-'Alea - Financeiro'!AD87</f>
        <v>110.2</v>
      </c>
      <c r="AE87" s="54">
        <f>'Consolidado - Financeiro'!AE107-'Alea - Financeiro'!AE87</f>
        <v>105.6</v>
      </c>
      <c r="AF87" s="54">
        <f>'Consolidado - Financeiro'!AF107-'Alea - Financeiro'!AF87</f>
        <v>72.3</v>
      </c>
      <c r="AG87" s="54">
        <f>'Consolidado - Financeiro'!AG107-'Alea - Financeiro'!AG87</f>
        <v>42</v>
      </c>
      <c r="AH87" s="108">
        <f>'Consolidado - Financeiro'!AH107-'Alea - Financeiro'!AH87</f>
        <v>353.5</v>
      </c>
      <c r="AI87" s="54">
        <f>'Consolidado - Financeiro'!AI107-'Alea - Financeiro'!AI87</f>
        <v>99.9</v>
      </c>
      <c r="AJ87" s="54">
        <f>'Consolidado - Financeiro'!AJ107-'Alea - Financeiro'!AJ87</f>
        <v>88.4</v>
      </c>
      <c r="AK87" s="54">
        <f>'Consolidado - Financeiro'!AK107-'Alea - Financeiro'!AK87</f>
        <v>95.3</v>
      </c>
      <c r="AL87" s="54">
        <f>'Consolidado - Financeiro'!AL107-'Alea - Financeiro'!AL87</f>
        <v>69.900000000000006</v>
      </c>
      <c r="AM87" s="108">
        <f>'Consolidado - Financeiro'!AM107-'Alea - Financeiro'!AM87</f>
        <v>278.8</v>
      </c>
      <c r="AN87" s="54">
        <f>'Consolidado - Financeiro'!AN107-'Alea - Financeiro'!AN87</f>
        <v>69.5</v>
      </c>
      <c r="AO87" s="54">
        <f>'Consolidado - Financeiro'!AO107-'Alea - Financeiro'!AO87</f>
        <v>82.7</v>
      </c>
      <c r="AP87" s="54">
        <f>'Consolidado - Financeiro'!AP107-'Alea - Financeiro'!AP87</f>
        <v>68.3</v>
      </c>
      <c r="AQ87" s="54">
        <f>'Consolidado - Financeiro'!AQ107-'Alea - Financeiro'!AQ87</f>
        <v>58.3</v>
      </c>
      <c r="AR87" s="108">
        <f>'Consolidado - Financeiro'!AR107-'Alea - Financeiro'!AR87</f>
        <v>169.5</v>
      </c>
      <c r="AS87" s="54">
        <f>'Consolidado - Financeiro'!AS107-'Alea - Financeiro'!AS87</f>
        <v>58.5</v>
      </c>
      <c r="AT87" s="54">
        <f>'Consolidado - Financeiro'!AT107-'Alea - Financeiro'!AT87</f>
        <v>48.7</v>
      </c>
      <c r="AU87" s="54">
        <f>'Consolidado - Financeiro'!AU107-'Alea - Financeiro'!AU87</f>
        <v>30.7</v>
      </c>
      <c r="AV87" s="54">
        <f>'Consolidado - Financeiro'!AV107-'Alea - Financeiro'!AV87</f>
        <v>31.7</v>
      </c>
      <c r="AW87" s="108">
        <f>'Consolidado - Financeiro'!AW107-'Alea - Financeiro'!AW87</f>
        <v>130.19999999999999</v>
      </c>
      <c r="AX87" s="54">
        <f>'Consolidado - Financeiro'!AX107-'Alea - Financeiro'!AX87</f>
        <v>47.4</v>
      </c>
      <c r="AY87" s="54">
        <f>'Consolidado - Financeiro'!AY107-'Alea - Financeiro'!AY87</f>
        <v>38.200000000000003</v>
      </c>
      <c r="AZ87" s="54">
        <f>'Consolidado - Financeiro'!AZ107-'Alea - Financeiro'!AZ87</f>
        <v>21.9</v>
      </c>
      <c r="BA87" s="54">
        <f>'Consolidado - Financeiro'!BA107-'Alea - Financeiro'!BA87</f>
        <v>22.8</v>
      </c>
      <c r="BB87" s="108">
        <f>'Consolidado - Financeiro'!BB107-'Alea - Financeiro'!BB87</f>
        <v>62.2</v>
      </c>
      <c r="BC87" s="54">
        <f>'Consolidado - Financeiro'!BC107-'Alea - Financeiro'!BC87</f>
        <v>1.5</v>
      </c>
      <c r="BD87" s="54">
        <f>'Consolidado - Financeiro'!BD107-'Alea - Financeiro'!BD87</f>
        <v>24.4</v>
      </c>
      <c r="BE87" s="54">
        <f>'Consolidado - Financeiro'!BE107-'Alea - Financeiro'!BE87</f>
        <v>15.2</v>
      </c>
      <c r="BF87" s="54">
        <f>'Consolidado - Financeiro'!BF107-'Alea - Financeiro'!BF87</f>
        <v>21.1</v>
      </c>
      <c r="BG87" s="108">
        <f>'Consolidado - Financeiro'!BG107-'Alea - Financeiro'!BG87</f>
        <v>-67.5</v>
      </c>
      <c r="BH87" s="54">
        <f>'Consolidado - Financeiro'!BH107-'Alea - Financeiro'!BH87</f>
        <v>-30.9</v>
      </c>
      <c r="BI87" s="54">
        <f>'Consolidado - Financeiro'!BI107-'Alea - Financeiro'!BI87</f>
        <v>-9.8000000000000007</v>
      </c>
      <c r="BJ87" s="54">
        <f>'Consolidado - Financeiro'!BJ107-'Alea - Financeiro'!BJ87</f>
        <v>-1.9</v>
      </c>
      <c r="BK87" s="54">
        <f>'Consolidado - Financeiro'!BK107-'Alea - Financeiro'!BK87</f>
        <v>-24.9</v>
      </c>
      <c r="BL87" s="108">
        <f>'Consolidado - Financeiro'!BL107-'Alea - Financeiro'!BL87</f>
        <v>-30.5</v>
      </c>
      <c r="BM87" s="54">
        <f>'Consolidado - Financeiro'!BM107-'Alea - Financeiro'!BM87</f>
        <v>28.9</v>
      </c>
      <c r="BN87" s="54">
        <f>'Consolidado - Financeiro'!BN107-'Alea - Financeiro'!BN87</f>
        <v>-28</v>
      </c>
      <c r="BO87" s="54">
        <f>'Consolidado - Financeiro'!BO107-'Alea - Financeiro'!BO87</f>
        <v>-5.8</v>
      </c>
      <c r="BP87" s="54">
        <f>'Consolidado - Financeiro'!BP107-'Alea - Financeiro'!BP87</f>
        <v>-25.5</v>
      </c>
      <c r="BQ87" s="108">
        <f>'Consolidado - Financeiro'!BQ107-'Alea - Financeiro'!BQ87</f>
        <v>-31.3</v>
      </c>
      <c r="BR87" s="54">
        <f>'Consolidado - Financeiro'!BR107-'Alea - Financeiro'!BR87</f>
        <v>-57.9</v>
      </c>
      <c r="BS87" s="54">
        <f>'Consolidado - Financeiro'!BS107-'Alea - Financeiro'!BS87</f>
        <v>26.5</v>
      </c>
      <c r="BT87" s="54">
        <f>'Consolidado - Financeiro'!BT107-'Alea - Financeiro'!BT87</f>
        <v>11.5</v>
      </c>
      <c r="BU87" s="54">
        <f>'Consolidado - Financeiro'!BU107-'Alea - Financeiro'!BU87</f>
        <v>-11.4</v>
      </c>
      <c r="BV87" s="108">
        <f>'Consolidado - Financeiro'!BV107-'Alea - Financeiro'!BV87</f>
        <v>-596.1</v>
      </c>
      <c r="BW87" s="54">
        <f>'Consolidado - Financeiro'!BW107-'Alea - Financeiro'!BW87</f>
        <v>-483.9</v>
      </c>
      <c r="BX87" s="54">
        <f>'Consolidado - Financeiro'!BX107-'Alea - Financeiro'!BX87</f>
        <v>-68.099999999999994</v>
      </c>
      <c r="BY87" s="54">
        <f>'Consolidado - Financeiro'!BY107-'Alea - Financeiro'!BY87</f>
        <v>-3.1</v>
      </c>
      <c r="BZ87" s="54">
        <f>'Consolidado - Financeiro'!BZ107-'Alea - Financeiro'!BZ87</f>
        <v>-41.2</v>
      </c>
    </row>
    <row r="88" spans="1:78" s="6" customFormat="1" x14ac:dyDescent="0.2">
      <c r="A88" s="39" t="s">
        <v>108</v>
      </c>
      <c r="B88" s="24">
        <f>'Consolidado - Financeiro'!B108-'Alea - Financeiro'!B88</f>
        <v>1204.9426177899998</v>
      </c>
      <c r="C88" s="24">
        <f>'Consolidado - Financeiro'!C108-'Alea - Financeiro'!C88</f>
        <v>1111.9233147499999</v>
      </c>
      <c r="D88" s="97">
        <f>'Consolidado - Financeiro'!D108-'Alea - Financeiro'!D88</f>
        <v>3819.9999999999995</v>
      </c>
      <c r="E88" s="24">
        <f>'Consolidado - Financeiro'!E108-'Alea - Financeiro'!E88</f>
        <v>1099.8</v>
      </c>
      <c r="F88" s="24">
        <f>'Consolidado - Financeiro'!F108-'Alea - Financeiro'!F88</f>
        <v>1039.8570532600002</v>
      </c>
      <c r="G88" s="24">
        <f>'Consolidado - Financeiro'!G108-'Alea - Financeiro'!G88</f>
        <v>892.28590423000014</v>
      </c>
      <c r="H88" s="24">
        <f>'Consolidado - Financeiro'!H108-'Alea - Financeiro'!H88</f>
        <v>787.98523888</v>
      </c>
      <c r="I88" s="97">
        <f>'Consolidado - Financeiro'!I108-'Alea - Financeiro'!I88</f>
        <v>3023.1216341599998</v>
      </c>
      <c r="J88" s="24">
        <f>'Consolidado - Financeiro'!J108-'Alea - Financeiro'!J88</f>
        <v>791.44323172999987</v>
      </c>
      <c r="K88" s="24">
        <f>'Consolidado - Financeiro'!K108-'Alea - Financeiro'!K88</f>
        <v>837.30073777000007</v>
      </c>
      <c r="L88" s="24">
        <f>'Consolidado - Financeiro'!L108-'Alea - Financeiro'!L88</f>
        <v>704.67463384999996</v>
      </c>
      <c r="M88" s="24">
        <f>'Consolidado - Financeiro'!M108-'Alea - Financeiro'!M88</f>
        <v>689.70303080999997</v>
      </c>
      <c r="N88" s="97">
        <f>'Consolidado - Financeiro'!N108-'Alea - Financeiro'!N88</f>
        <v>2795.0410000000002</v>
      </c>
      <c r="O88" s="24">
        <f>'Consolidado - Financeiro'!O108-'Alea - Financeiro'!O88</f>
        <v>709.72315818999994</v>
      </c>
      <c r="P88" s="24">
        <f>'Consolidado - Financeiro'!P108-'Alea - Financeiro'!P88</f>
        <v>752.81884957000011</v>
      </c>
      <c r="Q88" s="24">
        <f>'Consolidado - Financeiro'!Q108-'Alea - Financeiro'!Q88</f>
        <v>688.53162302999988</v>
      </c>
      <c r="R88" s="24">
        <f>'Consolidado - Financeiro'!R108-'Alea - Financeiro'!R88</f>
        <v>643.92436921000001</v>
      </c>
      <c r="S88" s="97">
        <f>'Consolidado - Financeiro'!S108-'Alea - Financeiro'!S88</f>
        <v>2382.22611964</v>
      </c>
      <c r="T88" s="24">
        <f>'Consolidado - Financeiro'!T108-'Alea - Financeiro'!T88</f>
        <v>622.37034300000005</v>
      </c>
      <c r="U88" s="24">
        <f>'Consolidado - Financeiro'!U108-'Alea - Financeiro'!U88</f>
        <v>570.11400000000003</v>
      </c>
      <c r="V88" s="24">
        <f>'Consolidado - Financeiro'!V108-'Alea - Financeiro'!V88</f>
        <v>618.66789797000001</v>
      </c>
      <c r="W88" s="24">
        <f>'Consolidado - Financeiro'!W108-'Alea - Financeiro'!W88</f>
        <v>571.07387867</v>
      </c>
      <c r="X88" s="97">
        <f>'Consolidado - Financeiro'!X108-'Alea - Financeiro'!X88</f>
        <v>2520.9436421400001</v>
      </c>
      <c r="Y88" s="24">
        <f>'Consolidado - Financeiro'!Y108-'Alea - Financeiro'!Y88</f>
        <v>506.12253067900002</v>
      </c>
      <c r="Z88" s="24">
        <f>'Consolidado - Financeiro'!Z108-'Alea - Financeiro'!Z88</f>
        <v>713.05172173200003</v>
      </c>
      <c r="AA88" s="24">
        <f>'Consolidado - Financeiro'!AA108-'Alea - Financeiro'!AA88</f>
        <v>698.86938972900009</v>
      </c>
      <c r="AB88" s="24">
        <f>'Consolidado - Financeiro'!AB108-'Alea - Financeiro'!AB88</f>
        <v>602.9</v>
      </c>
      <c r="AC88" s="97">
        <f>'Consolidado - Financeiro'!AC108-'Alea - Financeiro'!AC88</f>
        <v>2282.4</v>
      </c>
      <c r="AD88" s="24">
        <f>'Consolidado - Financeiro'!AD108-'Alea - Financeiro'!AD88</f>
        <v>685.9</v>
      </c>
      <c r="AE88" s="24">
        <f>'Consolidado - Financeiro'!AE108-'Alea - Financeiro'!AE88</f>
        <v>654.5</v>
      </c>
      <c r="AF88" s="24">
        <f>'Consolidado - Financeiro'!AF108-'Alea - Financeiro'!AF88</f>
        <v>526.1</v>
      </c>
      <c r="AG88" s="24">
        <f>'Consolidado - Financeiro'!AG108-'Alea - Financeiro'!AG88</f>
        <v>415.8</v>
      </c>
      <c r="AH88" s="97">
        <f>'Consolidado - Financeiro'!AH108-'Alea - Financeiro'!AH88</f>
        <v>1950.1</v>
      </c>
      <c r="AI88" s="24">
        <f>'Consolidado - Financeiro'!AI108-'Alea - Financeiro'!AI88</f>
        <v>543.1</v>
      </c>
      <c r="AJ88" s="24">
        <f>'Consolidado - Financeiro'!AJ108-'Alea - Financeiro'!AJ88</f>
        <v>508.5</v>
      </c>
      <c r="AK88" s="24">
        <f>'Consolidado - Financeiro'!AK108-'Alea - Financeiro'!AK88</f>
        <v>489.1</v>
      </c>
      <c r="AL88" s="24">
        <f>'Consolidado - Financeiro'!AL108-'Alea - Financeiro'!AL88</f>
        <v>409.3</v>
      </c>
      <c r="AM88" s="97">
        <f>'Consolidado - Financeiro'!AM108-'Alea - Financeiro'!AM88</f>
        <v>1681.3</v>
      </c>
      <c r="AN88" s="24">
        <f>'Consolidado - Financeiro'!AN108-'Alea - Financeiro'!AN88</f>
        <v>454.6</v>
      </c>
      <c r="AO88" s="24">
        <f>'Consolidado - Financeiro'!AO108-'Alea - Financeiro'!AO88</f>
        <v>461.5</v>
      </c>
      <c r="AP88" s="24">
        <f>'Consolidado - Financeiro'!AP108-'Alea - Financeiro'!AP88</f>
        <v>399.1</v>
      </c>
      <c r="AQ88" s="24">
        <f>'Consolidado - Financeiro'!AQ108-'Alea - Financeiro'!AQ88</f>
        <v>366.1</v>
      </c>
      <c r="AR88" s="97">
        <f>'Consolidado - Financeiro'!AR108-'Alea - Financeiro'!AR88</f>
        <v>1357.9</v>
      </c>
      <c r="AS88" s="24">
        <f>'Consolidado - Financeiro'!AS108-'Alea - Financeiro'!AS88</f>
        <v>357.2</v>
      </c>
      <c r="AT88" s="24">
        <f>'Consolidado - Financeiro'!AT108-'Alea - Financeiro'!AT88</f>
        <v>361.4</v>
      </c>
      <c r="AU88" s="24">
        <f>'Consolidado - Financeiro'!AU108-'Alea - Financeiro'!AU88</f>
        <v>314.60000000000002</v>
      </c>
      <c r="AV88" s="24">
        <f>'Consolidado - Financeiro'!AV108-'Alea - Financeiro'!AV88</f>
        <v>324.7</v>
      </c>
      <c r="AW88" s="97">
        <f>'Consolidado - Financeiro'!AW108-'Alea - Financeiro'!AW88</f>
        <v>1052.7</v>
      </c>
      <c r="AX88" s="24">
        <f>'Consolidado - Financeiro'!AX108-'Alea - Financeiro'!AX88</f>
        <v>286.89999999999998</v>
      </c>
      <c r="AY88" s="24">
        <f>'Consolidado - Financeiro'!AY108-'Alea - Financeiro'!AY88</f>
        <v>270.5</v>
      </c>
      <c r="AZ88" s="24">
        <f>'Consolidado - Financeiro'!AZ108-'Alea - Financeiro'!AZ88</f>
        <v>260.7</v>
      </c>
      <c r="BA88" s="24">
        <f>'Consolidado - Financeiro'!BA108-'Alea - Financeiro'!BA88</f>
        <v>234.6</v>
      </c>
      <c r="BB88" s="97">
        <f>'Consolidado - Financeiro'!BB108-'Alea - Financeiro'!BB88</f>
        <v>851</v>
      </c>
      <c r="BC88" s="24">
        <f>'Consolidado - Financeiro'!BC108-'Alea - Financeiro'!BC88</f>
        <v>206.8</v>
      </c>
      <c r="BD88" s="24">
        <f>'Consolidado - Financeiro'!BD108-'Alea - Financeiro'!BD88</f>
        <v>221.6</v>
      </c>
      <c r="BE88" s="24">
        <f>'Consolidado - Financeiro'!BE108-'Alea - Financeiro'!BE88</f>
        <v>243.1</v>
      </c>
      <c r="BF88" s="24">
        <f>'Consolidado - Financeiro'!BF108-'Alea - Financeiro'!BF88</f>
        <v>179.4</v>
      </c>
      <c r="BG88" s="97">
        <f>'Consolidado - Financeiro'!BG108-'Alea - Financeiro'!BG88</f>
        <v>570.1</v>
      </c>
      <c r="BH88" s="24">
        <f>'Consolidado - Financeiro'!BH108-'Alea - Financeiro'!BH88</f>
        <v>158.30000000000001</v>
      </c>
      <c r="BI88" s="24">
        <f>'Consolidado - Financeiro'!BI108-'Alea - Financeiro'!BI88</f>
        <v>128.9</v>
      </c>
      <c r="BJ88" s="24">
        <f>'Consolidado - Financeiro'!BJ108-'Alea - Financeiro'!BJ88</f>
        <v>176.9</v>
      </c>
      <c r="BK88" s="24">
        <f>'Consolidado - Financeiro'!BK108-'Alea - Financeiro'!BK88</f>
        <v>106</v>
      </c>
      <c r="BL88" s="97">
        <f>'Consolidado - Financeiro'!BL108-'Alea - Financeiro'!BL88</f>
        <v>817.5</v>
      </c>
      <c r="BM88" s="24">
        <f>'Consolidado - Financeiro'!BM108-'Alea - Financeiro'!BM88</f>
        <v>214.9</v>
      </c>
      <c r="BN88" s="24">
        <f>'Consolidado - Financeiro'!BN108-'Alea - Financeiro'!BN88</f>
        <v>195.8</v>
      </c>
      <c r="BO88" s="24">
        <f>'Consolidado - Financeiro'!BO108-'Alea - Financeiro'!BO88</f>
        <v>266.5</v>
      </c>
      <c r="BP88" s="24">
        <f>'Consolidado - Financeiro'!BP108-'Alea - Financeiro'!BP88</f>
        <v>140.30000000000001</v>
      </c>
      <c r="BQ88" s="97">
        <f>'Consolidado - Financeiro'!BQ108-'Alea - Financeiro'!BQ88</f>
        <v>1069.0999999999999</v>
      </c>
      <c r="BR88" s="24">
        <f>'Consolidado - Financeiro'!BR108-'Alea - Financeiro'!BR88</f>
        <v>194</v>
      </c>
      <c r="BS88" s="24">
        <f>'Consolidado - Financeiro'!BS108-'Alea - Financeiro'!BS88</f>
        <v>307.8</v>
      </c>
      <c r="BT88" s="24">
        <f>'Consolidado - Financeiro'!BT108-'Alea - Financeiro'!BT88</f>
        <v>273.39999999999998</v>
      </c>
      <c r="BU88" s="24">
        <f>'Consolidado - Financeiro'!BU108-'Alea - Financeiro'!BU88</f>
        <v>293.8</v>
      </c>
      <c r="BV88" s="97">
        <f>'Consolidado - Financeiro'!BV108-'Alea - Financeiro'!BV88</f>
        <v>439.3</v>
      </c>
      <c r="BW88" s="24">
        <f>'Consolidado - Financeiro'!BW108-'Alea - Financeiro'!BW88</f>
        <v>-335.3</v>
      </c>
      <c r="BX88" s="24">
        <f>'Consolidado - Financeiro'!BX108-'Alea - Financeiro'!BX88</f>
        <v>237.3</v>
      </c>
      <c r="BY88" s="24">
        <f>'Consolidado - Financeiro'!BY108-'Alea - Financeiro'!BY88</f>
        <v>303.3</v>
      </c>
      <c r="BZ88" s="24">
        <f>'Consolidado - Financeiro'!BZ108-'Alea - Financeiro'!BZ88</f>
        <v>234</v>
      </c>
    </row>
    <row r="89" spans="1:78" s="55" customFormat="1" x14ac:dyDescent="0.2">
      <c r="A89" s="60" t="s">
        <v>164</v>
      </c>
      <c r="B89" s="65">
        <f t="shared" ref="B89" si="42">B14</f>
        <v>0.24883398223553843</v>
      </c>
      <c r="C89" s="65">
        <f t="shared" ref="C89:BN89" si="43">C14</f>
        <v>0.25498863060870991</v>
      </c>
      <c r="D89" s="109">
        <f t="shared" si="43"/>
        <v>0.21416230366492151</v>
      </c>
      <c r="E89" s="65">
        <f t="shared" si="43"/>
        <v>0.21403891616657575</v>
      </c>
      <c r="F89" s="65">
        <f t="shared" si="43"/>
        <v>0.21432130023364676</v>
      </c>
      <c r="G89" s="65">
        <f t="shared" si="43"/>
        <v>0.2130074675776695</v>
      </c>
      <c r="H89" s="65">
        <f t="shared" si="43"/>
        <v>0.21545660701022851</v>
      </c>
      <c r="I89" s="109">
        <f t="shared" si="43"/>
        <v>0.1773074106807834</v>
      </c>
      <c r="J89" s="65">
        <f t="shared" si="43"/>
        <v>0.18635142626109219</v>
      </c>
      <c r="K89" s="65">
        <f t="shared" si="43"/>
        <v>0.19417637642938498</v>
      </c>
      <c r="L89" s="65">
        <f t="shared" si="43"/>
        <v>0.15764506963667949</v>
      </c>
      <c r="M89" s="65">
        <f t="shared" si="43"/>
        <v>0.16653851743580744</v>
      </c>
      <c r="N89" s="109">
        <f t="shared" si="43"/>
        <v>9.9565717463083375E-2</v>
      </c>
      <c r="O89" s="65">
        <f t="shared" si="43"/>
        <v>9.8661843691623285E-2</v>
      </c>
      <c r="P89" s="65">
        <f t="shared" si="43"/>
        <v>9.0912438658459049E-2</v>
      </c>
      <c r="Q89" s="65">
        <f t="shared" si="43"/>
        <v>9.4427837451982882E-2</v>
      </c>
      <c r="R89" s="65">
        <f t="shared" si="43"/>
        <v>0.11617904387646857</v>
      </c>
      <c r="S89" s="109">
        <f t="shared" si="43"/>
        <v>-5.2507988132561863E-2</v>
      </c>
      <c r="T89" s="65">
        <f t="shared" si="43"/>
        <v>-4.8021061127046537E-2</v>
      </c>
      <c r="U89" s="65">
        <f t="shared" si="43"/>
        <v>-0.16835135320834094</v>
      </c>
      <c r="V89" s="65">
        <f t="shared" si="43"/>
        <v>-2.4397589811430882E-2</v>
      </c>
      <c r="W89" s="65">
        <f t="shared" si="43"/>
        <v>2.7972654764255506E-2</v>
      </c>
      <c r="X89" s="109">
        <f t="shared" si="43"/>
        <v>1.467862400199031E-2</v>
      </c>
      <c r="Y89" s="65">
        <f t="shared" si="43"/>
        <v>-0.37330709547284363</v>
      </c>
      <c r="Z89" s="65">
        <f t="shared" si="43"/>
        <v>8.1950002670187663E-2</v>
      </c>
      <c r="AA89" s="65">
        <f t="shared" si="43"/>
        <v>0.11734456600854247</v>
      </c>
      <c r="AB89" s="65">
        <f t="shared" si="43"/>
        <v>0.14164869795986068</v>
      </c>
      <c r="AC89" s="109">
        <f t="shared" si="43"/>
        <v>0.14458464773922186</v>
      </c>
      <c r="AD89" s="65">
        <f t="shared" si="43"/>
        <v>0.16066481994459836</v>
      </c>
      <c r="AE89" s="65">
        <f t="shared" si="43"/>
        <v>0.16134453781512603</v>
      </c>
      <c r="AF89" s="65">
        <f t="shared" si="43"/>
        <v>0.13742634480136856</v>
      </c>
      <c r="AG89" s="65">
        <f t="shared" si="43"/>
        <v>0.10101010101010101</v>
      </c>
      <c r="AH89" s="109">
        <f t="shared" si="43"/>
        <v>0.18127275524332087</v>
      </c>
      <c r="AI89" s="65">
        <f t="shared" si="43"/>
        <v>0.18394402504142884</v>
      </c>
      <c r="AJ89" s="65">
        <f t="shared" si="43"/>
        <v>0.17384464110127829</v>
      </c>
      <c r="AK89" s="65">
        <f t="shared" si="43"/>
        <v>0.19484767941116335</v>
      </c>
      <c r="AL89" s="65">
        <f t="shared" si="43"/>
        <v>0.17077937942829222</v>
      </c>
      <c r="AM89" s="109">
        <f t="shared" si="43"/>
        <v>0.16582406471183014</v>
      </c>
      <c r="AN89" s="65">
        <f t="shared" si="43"/>
        <v>0.15288165420149583</v>
      </c>
      <c r="AO89" s="65">
        <f t="shared" si="43"/>
        <v>0.17919826652221019</v>
      </c>
      <c r="AP89" s="65">
        <f t="shared" si="43"/>
        <v>0.1711350538712102</v>
      </c>
      <c r="AQ89" s="65">
        <f t="shared" si="43"/>
        <v>0.1592461076208686</v>
      </c>
      <c r="AR89" s="109">
        <f t="shared" si="43"/>
        <v>0.12482509757714116</v>
      </c>
      <c r="AS89" s="65">
        <f t="shared" si="43"/>
        <v>0.16377379619260918</v>
      </c>
      <c r="AT89" s="65">
        <f t="shared" si="43"/>
        <v>0.13475373547315994</v>
      </c>
      <c r="AU89" s="65">
        <f t="shared" si="43"/>
        <v>9.7584233947870302E-2</v>
      </c>
      <c r="AV89" s="65">
        <f t="shared" si="43"/>
        <v>9.7628580227902675E-2</v>
      </c>
      <c r="AW89" s="109">
        <f t="shared" si="43"/>
        <v>0.12368196067255627</v>
      </c>
      <c r="AX89" s="65">
        <f t="shared" si="43"/>
        <v>0.16521436040432208</v>
      </c>
      <c r="AY89" s="65">
        <f t="shared" si="43"/>
        <v>0.14121996303142331</v>
      </c>
      <c r="AZ89" s="65">
        <f t="shared" si="43"/>
        <v>8.400460299194476E-2</v>
      </c>
      <c r="BA89" s="65">
        <f t="shared" si="43"/>
        <v>9.7186700767263434E-2</v>
      </c>
      <c r="BB89" s="109">
        <f t="shared" si="43"/>
        <v>7.3090481786133962E-2</v>
      </c>
      <c r="BC89" s="65">
        <f t="shared" si="43"/>
        <v>7.2533849129593807E-3</v>
      </c>
      <c r="BD89" s="65">
        <f t="shared" si="43"/>
        <v>0.11010830324909747</v>
      </c>
      <c r="BE89" s="65">
        <f t="shared" si="43"/>
        <v>6.2525709584533115E-2</v>
      </c>
      <c r="BF89" s="65">
        <f t="shared" si="43"/>
        <v>0.11761426978818283</v>
      </c>
      <c r="BG89" s="109">
        <f t="shared" si="43"/>
        <v>-0.11840028065251709</v>
      </c>
      <c r="BH89" s="65">
        <f t="shared" si="43"/>
        <v>-0.19519898926089702</v>
      </c>
      <c r="BI89" s="65">
        <f t="shared" si="43"/>
        <v>-7.6027928626842517E-2</v>
      </c>
      <c r="BJ89" s="65">
        <f t="shared" si="43"/>
        <v>-1.0740531373657432E-2</v>
      </c>
      <c r="BK89" s="65">
        <f t="shared" si="43"/>
        <v>-0.23490566037735847</v>
      </c>
      <c r="BL89" s="109">
        <f t="shared" si="43"/>
        <v>-3.7308868501529049E-2</v>
      </c>
      <c r="BM89" s="65">
        <f t="shared" si="43"/>
        <v>0.13448115402512795</v>
      </c>
      <c r="BN89" s="65">
        <f t="shared" si="43"/>
        <v>-0.14300306435137894</v>
      </c>
      <c r="BO89" s="65">
        <f t="shared" ref="BO89:BZ89" si="44">BO14</f>
        <v>-2.1763602251407128E-2</v>
      </c>
      <c r="BP89" s="65">
        <f t="shared" si="44"/>
        <v>-0.18175338560228083</v>
      </c>
      <c r="BQ89" s="109">
        <f t="shared" si="44"/>
        <v>-2.927696193059583E-2</v>
      </c>
      <c r="BR89" s="65">
        <f t="shared" si="44"/>
        <v>-0.29845360824742267</v>
      </c>
      <c r="BS89" s="65">
        <f t="shared" si="44"/>
        <v>8.6094866796621178E-2</v>
      </c>
      <c r="BT89" s="65">
        <f t="shared" si="44"/>
        <v>4.2062911485003664E-2</v>
      </c>
      <c r="BU89" s="65">
        <f t="shared" si="44"/>
        <v>-3.8801906058543223E-2</v>
      </c>
      <c r="BV89" s="109">
        <f t="shared" si="44"/>
        <v>-1.3569314819030276</v>
      </c>
      <c r="BW89" s="65">
        <f t="shared" si="44"/>
        <v>1.4431852072770652</v>
      </c>
      <c r="BX89" s="65">
        <f t="shared" si="44"/>
        <v>-0.28697850821744625</v>
      </c>
      <c r="BY89" s="65">
        <f t="shared" si="44"/>
        <v>-1.0220903395977581E-2</v>
      </c>
      <c r="BZ89" s="65">
        <f t="shared" si="44"/>
        <v>-0.17606837606837608</v>
      </c>
    </row>
    <row r="90" spans="1:78" s="59" customFormat="1" x14ac:dyDescent="0.2">
      <c r="A90" s="35" t="s">
        <v>290</v>
      </c>
      <c r="D90" s="61"/>
      <c r="I90" s="61"/>
      <c r="N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1"/>
      <c r="BO90" s="61"/>
      <c r="BP90" s="61"/>
      <c r="BQ90" s="61"/>
      <c r="BR90" s="61"/>
      <c r="BS90" s="61"/>
      <c r="BT90" s="61"/>
      <c r="BU90" s="61"/>
      <c r="BV90" s="61"/>
      <c r="BW90" s="61"/>
      <c r="BX90" s="61"/>
      <c r="BY90" s="61"/>
      <c r="BZ90" s="61"/>
    </row>
    <row r="91" spans="1:78" s="59" customFormat="1" x14ac:dyDescent="0.2">
      <c r="A91" s="62"/>
      <c r="D91" s="61"/>
      <c r="I91" s="61"/>
      <c r="N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1:78" s="59" customFormat="1" x14ac:dyDescent="0.2">
      <c r="A92" s="13" t="s">
        <v>165</v>
      </c>
      <c r="B92" s="61"/>
      <c r="C92" s="61"/>
      <c r="D92" s="61"/>
      <c r="E92" s="61"/>
      <c r="F92" s="61"/>
      <c r="G92" s="61"/>
      <c r="H92" s="61"/>
      <c r="I92" s="61"/>
      <c r="J92" s="61"/>
      <c r="N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1:78" s="6" customFormat="1" x14ac:dyDescent="0.2">
      <c r="A93" s="29" t="s">
        <v>1</v>
      </c>
      <c r="B93" s="16" t="s">
        <v>277</v>
      </c>
      <c r="C93" s="16" t="s">
        <v>276</v>
      </c>
      <c r="D93" s="16">
        <v>2025</v>
      </c>
      <c r="E93" s="16" t="s">
        <v>274</v>
      </c>
      <c r="F93" s="16" t="s">
        <v>265</v>
      </c>
      <c r="G93" s="16" t="s">
        <v>264</v>
      </c>
      <c r="H93" s="16" t="s">
        <v>263</v>
      </c>
      <c r="I93" s="16">
        <v>2024</v>
      </c>
      <c r="J93" s="16" t="s">
        <v>256</v>
      </c>
      <c r="K93" s="30" t="s">
        <v>253</v>
      </c>
      <c r="L93" s="30" t="s">
        <v>252</v>
      </c>
      <c r="M93" s="31" t="s">
        <v>233</v>
      </c>
      <c r="N93" s="31">
        <v>2023</v>
      </c>
      <c r="O93" s="31" t="s">
        <v>227</v>
      </c>
      <c r="P93" s="31" t="s">
        <v>2</v>
      </c>
      <c r="Q93" s="31" t="s">
        <v>3</v>
      </c>
      <c r="R93" s="31" t="s">
        <v>4</v>
      </c>
      <c r="S93" s="31">
        <v>2022</v>
      </c>
      <c r="T93" s="31" t="s">
        <v>5</v>
      </c>
      <c r="U93" s="31" t="s">
        <v>6</v>
      </c>
      <c r="V93" s="31" t="s">
        <v>7</v>
      </c>
      <c r="W93" s="31" t="s">
        <v>8</v>
      </c>
      <c r="X93" s="31">
        <v>2021</v>
      </c>
      <c r="Y93" s="31" t="s">
        <v>9</v>
      </c>
      <c r="Z93" s="31" t="s">
        <v>10</v>
      </c>
      <c r="AA93" s="31" t="s">
        <v>11</v>
      </c>
      <c r="AB93" s="31" t="s">
        <v>12</v>
      </c>
      <c r="AC93" s="31">
        <v>2020</v>
      </c>
      <c r="AD93" s="31" t="s">
        <v>13</v>
      </c>
      <c r="AE93" s="31" t="s">
        <v>14</v>
      </c>
      <c r="AF93" s="31" t="s">
        <v>15</v>
      </c>
      <c r="AG93" s="31" t="s">
        <v>16</v>
      </c>
      <c r="AH93" s="31">
        <v>2019</v>
      </c>
      <c r="AI93" s="31" t="s">
        <v>17</v>
      </c>
      <c r="AJ93" s="31" t="s">
        <v>18</v>
      </c>
      <c r="AK93" s="31" t="s">
        <v>19</v>
      </c>
      <c r="AL93" s="31" t="s">
        <v>20</v>
      </c>
      <c r="AM93" s="31">
        <v>2018</v>
      </c>
      <c r="AN93" s="31" t="s">
        <v>21</v>
      </c>
      <c r="AO93" s="31" t="s">
        <v>22</v>
      </c>
      <c r="AP93" s="31" t="s">
        <v>23</v>
      </c>
      <c r="AQ93" s="31" t="s">
        <v>24</v>
      </c>
      <c r="AR93" s="31">
        <v>2017</v>
      </c>
      <c r="AS93" s="31" t="s">
        <v>25</v>
      </c>
      <c r="AT93" s="31" t="s">
        <v>26</v>
      </c>
      <c r="AU93" s="31" t="s">
        <v>27</v>
      </c>
      <c r="AV93" s="31" t="s">
        <v>28</v>
      </c>
      <c r="AW93" s="31">
        <v>2016</v>
      </c>
      <c r="AX93" s="31" t="s">
        <v>29</v>
      </c>
      <c r="AY93" s="31" t="s">
        <v>30</v>
      </c>
      <c r="AZ93" s="31" t="s">
        <v>31</v>
      </c>
      <c r="BA93" s="31" t="s">
        <v>32</v>
      </c>
      <c r="BB93" s="31">
        <v>2015</v>
      </c>
      <c r="BC93" s="31" t="s">
        <v>33</v>
      </c>
      <c r="BD93" s="31" t="s">
        <v>34</v>
      </c>
      <c r="BE93" s="31" t="s">
        <v>35</v>
      </c>
      <c r="BF93" s="31" t="s">
        <v>36</v>
      </c>
      <c r="BG93" s="31">
        <v>2014</v>
      </c>
      <c r="BH93" s="31" t="s">
        <v>37</v>
      </c>
      <c r="BI93" s="31" t="s">
        <v>38</v>
      </c>
      <c r="BJ93" s="31" t="s">
        <v>39</v>
      </c>
      <c r="BK93" s="31" t="s">
        <v>40</v>
      </c>
      <c r="BL93" s="31">
        <v>2013</v>
      </c>
      <c r="BM93" s="31" t="s">
        <v>41</v>
      </c>
      <c r="BN93" s="31" t="s">
        <v>42</v>
      </c>
      <c r="BO93" s="31" t="s">
        <v>43</v>
      </c>
      <c r="BP93" s="31" t="s">
        <v>44</v>
      </c>
      <c r="BQ93" s="31">
        <v>2012</v>
      </c>
      <c r="BR93" s="31" t="s">
        <v>45</v>
      </c>
      <c r="BS93" s="31" t="s">
        <v>46</v>
      </c>
      <c r="BT93" s="31" t="s">
        <v>47</v>
      </c>
      <c r="BU93" s="31" t="s">
        <v>48</v>
      </c>
      <c r="BV93" s="31">
        <v>2011</v>
      </c>
      <c r="BW93" s="31" t="s">
        <v>49</v>
      </c>
      <c r="BX93" s="31" t="s">
        <v>50</v>
      </c>
      <c r="BY93" s="31" t="s">
        <v>51</v>
      </c>
      <c r="BZ93" s="31" t="s">
        <v>52</v>
      </c>
    </row>
    <row r="94" spans="1:78" s="6" customFormat="1" x14ac:dyDescent="0.2">
      <c r="A94" s="39" t="s">
        <v>270</v>
      </c>
      <c r="B94" s="24">
        <v>2674.0244540741705</v>
      </c>
      <c r="C94" s="24">
        <v>2642.1717260856135</v>
      </c>
      <c r="D94" s="97">
        <v>2340.9</v>
      </c>
      <c r="E94" s="24">
        <v>2340.9</v>
      </c>
      <c r="F94" s="24">
        <v>2328.2226706803517</v>
      </c>
      <c r="G94" s="24">
        <v>2244.9061150584403</v>
      </c>
      <c r="H94" s="24">
        <v>2014.145002671683</v>
      </c>
      <c r="I94" s="97">
        <v>1816.5694670785592</v>
      </c>
      <c r="J94" s="24">
        <v>1816.5694670785592</v>
      </c>
      <c r="K94" s="24">
        <v>1724.2427481109057</v>
      </c>
      <c r="L94" s="24">
        <v>1609.5375680687289</v>
      </c>
      <c r="M94" s="24">
        <v>1497.3634132146271</v>
      </c>
      <c r="N94" s="97">
        <v>0</v>
      </c>
      <c r="O94" s="24">
        <v>0</v>
      </c>
      <c r="P94" s="24">
        <v>0</v>
      </c>
      <c r="Q94" s="24">
        <v>0</v>
      </c>
      <c r="R94" s="24">
        <v>0</v>
      </c>
      <c r="S94" s="97">
        <v>0</v>
      </c>
      <c r="T94" s="24">
        <v>0</v>
      </c>
      <c r="U94" s="24">
        <v>0</v>
      </c>
      <c r="V94" s="24">
        <v>0</v>
      </c>
      <c r="W94" s="24">
        <v>0</v>
      </c>
      <c r="X94" s="97">
        <v>0</v>
      </c>
      <c r="Y94" s="24">
        <v>0</v>
      </c>
      <c r="Z94" s="24">
        <v>0</v>
      </c>
      <c r="AA94" s="24">
        <v>0</v>
      </c>
      <c r="AB94" s="24">
        <v>0</v>
      </c>
      <c r="AC94" s="97">
        <v>0</v>
      </c>
      <c r="AD94" s="24">
        <v>0</v>
      </c>
      <c r="AE94" s="24">
        <v>0</v>
      </c>
      <c r="AF94" s="24">
        <v>0</v>
      </c>
      <c r="AG94" s="24">
        <v>0</v>
      </c>
      <c r="AH94" s="97">
        <v>0</v>
      </c>
      <c r="AI94" s="24">
        <v>0</v>
      </c>
      <c r="AJ94" s="24">
        <v>0</v>
      </c>
      <c r="AK94" s="24">
        <v>0</v>
      </c>
      <c r="AL94" s="24">
        <v>0</v>
      </c>
      <c r="AM94" s="97">
        <v>0</v>
      </c>
      <c r="AN94" s="24">
        <v>0</v>
      </c>
      <c r="AO94" s="24">
        <v>0</v>
      </c>
      <c r="AP94" s="24">
        <v>0</v>
      </c>
      <c r="AQ94" s="24">
        <v>0</v>
      </c>
      <c r="AR94" s="97">
        <v>0</v>
      </c>
      <c r="AS94" s="24">
        <v>0</v>
      </c>
      <c r="AT94" s="24">
        <v>0</v>
      </c>
      <c r="AU94" s="24">
        <v>0</v>
      </c>
      <c r="AV94" s="24">
        <v>0</v>
      </c>
      <c r="AW94" s="97">
        <v>0</v>
      </c>
      <c r="AX94" s="24">
        <v>0</v>
      </c>
      <c r="AY94" s="24">
        <v>0</v>
      </c>
      <c r="AZ94" s="24">
        <v>0</v>
      </c>
      <c r="BA94" s="24">
        <v>0</v>
      </c>
      <c r="BB94" s="97">
        <v>0</v>
      </c>
      <c r="BC94" s="24">
        <v>0</v>
      </c>
      <c r="BD94" s="24">
        <v>0</v>
      </c>
      <c r="BE94" s="24">
        <v>0</v>
      </c>
      <c r="BF94" s="24">
        <v>0</v>
      </c>
      <c r="BG94" s="97">
        <v>0</v>
      </c>
      <c r="BH94" s="24">
        <v>0</v>
      </c>
      <c r="BI94" s="24">
        <v>0</v>
      </c>
      <c r="BJ94" s="24">
        <v>0</v>
      </c>
      <c r="BK94" s="24">
        <v>0</v>
      </c>
      <c r="BL94" s="97">
        <v>0</v>
      </c>
      <c r="BM94" s="24">
        <v>0</v>
      </c>
      <c r="BN94" s="24">
        <v>0</v>
      </c>
      <c r="BO94" s="24">
        <v>0</v>
      </c>
      <c r="BP94" s="24">
        <v>0</v>
      </c>
      <c r="BQ94" s="97">
        <v>0</v>
      </c>
      <c r="BR94" s="24">
        <v>0</v>
      </c>
      <c r="BS94" s="24">
        <v>0</v>
      </c>
      <c r="BT94" s="24">
        <v>0</v>
      </c>
      <c r="BU94" s="24">
        <v>0</v>
      </c>
      <c r="BV94" s="97">
        <v>0</v>
      </c>
      <c r="BW94" s="24">
        <v>0</v>
      </c>
      <c r="BX94" s="24">
        <v>0</v>
      </c>
      <c r="BY94" s="24">
        <v>0</v>
      </c>
      <c r="BZ94" s="24">
        <v>0</v>
      </c>
    </row>
    <row r="95" spans="1:78" s="6" customFormat="1" x14ac:dyDescent="0.2">
      <c r="A95" s="39" t="s">
        <v>271</v>
      </c>
      <c r="B95" s="24">
        <v>-1543.7104100699976</v>
      </c>
      <c r="C95" s="24">
        <v>-1527.5280615199995</v>
      </c>
      <c r="D95" s="97">
        <v>-1360.2</v>
      </c>
      <c r="E95" s="24">
        <v>-1360.2</v>
      </c>
      <c r="F95" s="24">
        <v>-1349.5642992400005</v>
      </c>
      <c r="G95" s="24">
        <v>-1302.6506489699984</v>
      </c>
      <c r="H95" s="24">
        <v>-1171.8316830499994</v>
      </c>
      <c r="I95" s="97">
        <v>-1076.0469482499996</v>
      </c>
      <c r="J95" s="24">
        <v>-1076.0469482499996</v>
      </c>
      <c r="K95" s="24">
        <v>-1032.6379455499996</v>
      </c>
      <c r="L95" s="24">
        <v>-975.27370382999925</v>
      </c>
      <c r="M95" s="24">
        <v>-921.47482570000022</v>
      </c>
      <c r="N95" s="97">
        <v>0</v>
      </c>
      <c r="O95" s="24">
        <v>0</v>
      </c>
      <c r="P95" s="24">
        <v>0</v>
      </c>
      <c r="Q95" s="24">
        <v>0</v>
      </c>
      <c r="R95" s="24">
        <v>0</v>
      </c>
      <c r="S95" s="97">
        <v>0</v>
      </c>
      <c r="T95" s="24">
        <v>0</v>
      </c>
      <c r="U95" s="24">
        <v>0</v>
      </c>
      <c r="V95" s="24">
        <v>0</v>
      </c>
      <c r="W95" s="24">
        <v>0</v>
      </c>
      <c r="X95" s="97">
        <v>0</v>
      </c>
      <c r="Y95" s="24">
        <v>0</v>
      </c>
      <c r="Z95" s="24">
        <v>0</v>
      </c>
      <c r="AA95" s="24">
        <v>0</v>
      </c>
      <c r="AB95" s="24">
        <v>0</v>
      </c>
      <c r="AC95" s="97">
        <v>0</v>
      </c>
      <c r="AD95" s="24">
        <v>0</v>
      </c>
      <c r="AE95" s="24">
        <v>0</v>
      </c>
      <c r="AF95" s="24">
        <v>0</v>
      </c>
      <c r="AG95" s="24">
        <v>0</v>
      </c>
      <c r="AH95" s="97">
        <v>0</v>
      </c>
      <c r="AI95" s="24">
        <v>0</v>
      </c>
      <c r="AJ95" s="24">
        <v>0</v>
      </c>
      <c r="AK95" s="24">
        <v>0</v>
      </c>
      <c r="AL95" s="24">
        <v>0</v>
      </c>
      <c r="AM95" s="97">
        <v>0</v>
      </c>
      <c r="AN95" s="24">
        <v>0</v>
      </c>
      <c r="AO95" s="24">
        <v>0</v>
      </c>
      <c r="AP95" s="24">
        <v>0</v>
      </c>
      <c r="AQ95" s="24">
        <v>0</v>
      </c>
      <c r="AR95" s="97">
        <v>0</v>
      </c>
      <c r="AS95" s="24">
        <v>0</v>
      </c>
      <c r="AT95" s="24">
        <v>0</v>
      </c>
      <c r="AU95" s="24">
        <v>0</v>
      </c>
      <c r="AV95" s="24">
        <v>0</v>
      </c>
      <c r="AW95" s="97">
        <v>0</v>
      </c>
      <c r="AX95" s="24">
        <v>0</v>
      </c>
      <c r="AY95" s="24">
        <v>0</v>
      </c>
      <c r="AZ95" s="24">
        <v>0</v>
      </c>
      <c r="BA95" s="24">
        <v>0</v>
      </c>
      <c r="BB95" s="97">
        <v>0</v>
      </c>
      <c r="BC95" s="24">
        <v>0</v>
      </c>
      <c r="BD95" s="24">
        <v>0</v>
      </c>
      <c r="BE95" s="24">
        <v>0</v>
      </c>
      <c r="BF95" s="24">
        <v>0</v>
      </c>
      <c r="BG95" s="97">
        <v>0</v>
      </c>
      <c r="BH95" s="24">
        <v>0</v>
      </c>
      <c r="BI95" s="24">
        <v>0</v>
      </c>
      <c r="BJ95" s="24">
        <v>0</v>
      </c>
      <c r="BK95" s="24">
        <v>0</v>
      </c>
      <c r="BL95" s="97">
        <v>0</v>
      </c>
      <c r="BM95" s="24">
        <v>0</v>
      </c>
      <c r="BN95" s="24">
        <v>0</v>
      </c>
      <c r="BO95" s="24">
        <v>0</v>
      </c>
      <c r="BP95" s="24">
        <v>0</v>
      </c>
      <c r="BQ95" s="97">
        <v>0</v>
      </c>
      <c r="BR95" s="24">
        <v>0</v>
      </c>
      <c r="BS95" s="24">
        <v>0</v>
      </c>
      <c r="BT95" s="24">
        <v>0</v>
      </c>
      <c r="BU95" s="24">
        <v>0</v>
      </c>
      <c r="BV95" s="97">
        <v>0</v>
      </c>
      <c r="BW95" s="24">
        <v>0</v>
      </c>
      <c r="BX95" s="24">
        <v>0</v>
      </c>
      <c r="BY95" s="24">
        <v>0</v>
      </c>
      <c r="BZ95" s="24">
        <v>0</v>
      </c>
    </row>
    <row r="96" spans="1:78" s="59" customFormat="1" x14ac:dyDescent="0.2">
      <c r="A96" s="34" t="s">
        <v>272</v>
      </c>
      <c r="B96" s="54">
        <f t="shared" ref="B96" si="45">B94+B95</f>
        <v>1130.314044004173</v>
      </c>
      <c r="C96" s="54">
        <f t="shared" ref="C96:E96" si="46">C94+C95</f>
        <v>1114.643664565614</v>
      </c>
      <c r="D96" s="108">
        <f t="shared" si="46"/>
        <v>980.7</v>
      </c>
      <c r="E96" s="54">
        <f t="shared" si="46"/>
        <v>980.7</v>
      </c>
      <c r="F96" s="54">
        <f>F94+F95</f>
        <v>978.65837144035117</v>
      </c>
      <c r="G96" s="54">
        <f t="shared" ref="G96:BR96" si="47">G94+G95</f>
        <v>942.25546608844184</v>
      </c>
      <c r="H96" s="54">
        <f t="shared" si="47"/>
        <v>842.3133196216836</v>
      </c>
      <c r="I96" s="108">
        <f t="shared" si="47"/>
        <v>740.52251882855967</v>
      </c>
      <c r="J96" s="54">
        <f t="shared" si="47"/>
        <v>740.52251882855967</v>
      </c>
      <c r="K96" s="54">
        <f t="shared" si="47"/>
        <v>691.60480256090614</v>
      </c>
      <c r="L96" s="54">
        <f t="shared" si="47"/>
        <v>634.26386423872964</v>
      </c>
      <c r="M96" s="54">
        <f t="shared" si="47"/>
        <v>575.88858751462692</v>
      </c>
      <c r="N96" s="108">
        <f t="shared" si="47"/>
        <v>0</v>
      </c>
      <c r="O96" s="54">
        <f t="shared" si="47"/>
        <v>0</v>
      </c>
      <c r="P96" s="54">
        <f t="shared" si="47"/>
        <v>0</v>
      </c>
      <c r="Q96" s="54">
        <f t="shared" si="47"/>
        <v>0</v>
      </c>
      <c r="R96" s="54">
        <f t="shared" si="47"/>
        <v>0</v>
      </c>
      <c r="S96" s="108">
        <f t="shared" si="47"/>
        <v>0</v>
      </c>
      <c r="T96" s="54">
        <f t="shared" si="47"/>
        <v>0</v>
      </c>
      <c r="U96" s="54">
        <f t="shared" si="47"/>
        <v>0</v>
      </c>
      <c r="V96" s="54">
        <f t="shared" si="47"/>
        <v>0</v>
      </c>
      <c r="W96" s="54">
        <f t="shared" si="47"/>
        <v>0</v>
      </c>
      <c r="X96" s="108">
        <f t="shared" si="47"/>
        <v>0</v>
      </c>
      <c r="Y96" s="54">
        <f t="shared" si="47"/>
        <v>0</v>
      </c>
      <c r="Z96" s="54">
        <f t="shared" si="47"/>
        <v>0</v>
      </c>
      <c r="AA96" s="54">
        <f t="shared" si="47"/>
        <v>0</v>
      </c>
      <c r="AB96" s="54">
        <f t="shared" si="47"/>
        <v>0</v>
      </c>
      <c r="AC96" s="108">
        <f t="shared" si="47"/>
        <v>0</v>
      </c>
      <c r="AD96" s="54">
        <f t="shared" si="47"/>
        <v>0</v>
      </c>
      <c r="AE96" s="54">
        <f t="shared" si="47"/>
        <v>0</v>
      </c>
      <c r="AF96" s="54">
        <f t="shared" si="47"/>
        <v>0</v>
      </c>
      <c r="AG96" s="54">
        <f t="shared" si="47"/>
        <v>0</v>
      </c>
      <c r="AH96" s="108">
        <f t="shared" si="47"/>
        <v>0</v>
      </c>
      <c r="AI96" s="54">
        <f t="shared" si="47"/>
        <v>0</v>
      </c>
      <c r="AJ96" s="54">
        <f t="shared" si="47"/>
        <v>0</v>
      </c>
      <c r="AK96" s="54">
        <f t="shared" si="47"/>
        <v>0</v>
      </c>
      <c r="AL96" s="54">
        <f t="shared" si="47"/>
        <v>0</v>
      </c>
      <c r="AM96" s="108">
        <f t="shared" si="47"/>
        <v>0</v>
      </c>
      <c r="AN96" s="54">
        <f t="shared" si="47"/>
        <v>0</v>
      </c>
      <c r="AO96" s="54">
        <f t="shared" si="47"/>
        <v>0</v>
      </c>
      <c r="AP96" s="54">
        <f t="shared" si="47"/>
        <v>0</v>
      </c>
      <c r="AQ96" s="54">
        <f t="shared" si="47"/>
        <v>0</v>
      </c>
      <c r="AR96" s="108">
        <f t="shared" si="47"/>
        <v>0</v>
      </c>
      <c r="AS96" s="54">
        <f t="shared" si="47"/>
        <v>0</v>
      </c>
      <c r="AT96" s="54">
        <f t="shared" si="47"/>
        <v>0</v>
      </c>
      <c r="AU96" s="54">
        <f t="shared" si="47"/>
        <v>0</v>
      </c>
      <c r="AV96" s="54">
        <f t="shared" si="47"/>
        <v>0</v>
      </c>
      <c r="AW96" s="108">
        <f t="shared" si="47"/>
        <v>0</v>
      </c>
      <c r="AX96" s="54">
        <f t="shared" si="47"/>
        <v>0</v>
      </c>
      <c r="AY96" s="54">
        <f t="shared" si="47"/>
        <v>0</v>
      </c>
      <c r="AZ96" s="54">
        <f t="shared" si="47"/>
        <v>0</v>
      </c>
      <c r="BA96" s="54">
        <f t="shared" si="47"/>
        <v>0</v>
      </c>
      <c r="BB96" s="108">
        <f t="shared" si="47"/>
        <v>0</v>
      </c>
      <c r="BC96" s="54">
        <f t="shared" si="47"/>
        <v>0</v>
      </c>
      <c r="BD96" s="54">
        <f t="shared" si="47"/>
        <v>0</v>
      </c>
      <c r="BE96" s="54">
        <f t="shared" si="47"/>
        <v>0</v>
      </c>
      <c r="BF96" s="54">
        <f t="shared" si="47"/>
        <v>0</v>
      </c>
      <c r="BG96" s="108">
        <f t="shared" si="47"/>
        <v>0</v>
      </c>
      <c r="BH96" s="54">
        <f t="shared" si="47"/>
        <v>0</v>
      </c>
      <c r="BI96" s="54">
        <f t="shared" si="47"/>
        <v>0</v>
      </c>
      <c r="BJ96" s="54">
        <f t="shared" si="47"/>
        <v>0</v>
      </c>
      <c r="BK96" s="54">
        <f t="shared" si="47"/>
        <v>0</v>
      </c>
      <c r="BL96" s="108">
        <f t="shared" si="47"/>
        <v>0</v>
      </c>
      <c r="BM96" s="54">
        <f t="shared" si="47"/>
        <v>0</v>
      </c>
      <c r="BN96" s="54">
        <f t="shared" si="47"/>
        <v>0</v>
      </c>
      <c r="BO96" s="54">
        <f t="shared" si="47"/>
        <v>0</v>
      </c>
      <c r="BP96" s="54">
        <f t="shared" si="47"/>
        <v>0</v>
      </c>
      <c r="BQ96" s="108">
        <f t="shared" si="47"/>
        <v>0</v>
      </c>
      <c r="BR96" s="54">
        <f t="shared" si="47"/>
        <v>0</v>
      </c>
      <c r="BS96" s="54">
        <f t="shared" ref="BS96:BZ96" si="48">BS94+BS95</f>
        <v>0</v>
      </c>
      <c r="BT96" s="54">
        <f t="shared" si="48"/>
        <v>0</v>
      </c>
      <c r="BU96" s="54">
        <f t="shared" si="48"/>
        <v>0</v>
      </c>
      <c r="BV96" s="108">
        <f t="shared" si="48"/>
        <v>0</v>
      </c>
      <c r="BW96" s="54">
        <f t="shared" si="48"/>
        <v>0</v>
      </c>
      <c r="BX96" s="54">
        <f t="shared" si="48"/>
        <v>0</v>
      </c>
      <c r="BY96" s="54">
        <f t="shared" si="48"/>
        <v>0</v>
      </c>
      <c r="BZ96" s="54">
        <f t="shared" si="48"/>
        <v>0</v>
      </c>
    </row>
    <row r="97" spans="1:78" s="55" customFormat="1" x14ac:dyDescent="0.2">
      <c r="A97" s="60" t="s">
        <v>273</v>
      </c>
      <c r="B97" s="65">
        <f t="shared" ref="B97" si="49">IFERROR(B96/B94,0)</f>
        <v>0.42270146119345137</v>
      </c>
      <c r="C97" s="65">
        <f t="shared" ref="C97:E97" si="50">IFERROR(C96/C94,0)</f>
        <v>0.42186647202411875</v>
      </c>
      <c r="D97" s="109">
        <f t="shared" si="50"/>
        <v>0.41894143278226326</v>
      </c>
      <c r="E97" s="65">
        <f t="shared" si="50"/>
        <v>0.41894143278226326</v>
      </c>
      <c r="F97" s="65">
        <f>IFERROR(F96/F94,0)</f>
        <v>0.42034569277446659</v>
      </c>
      <c r="G97" s="65">
        <f t="shared" ref="G97:BR97" si="51">IFERROR(G96/G94,0)</f>
        <v>0.41973045543773785</v>
      </c>
      <c r="H97" s="65">
        <f t="shared" si="51"/>
        <v>0.4181989471981355</v>
      </c>
      <c r="I97" s="109">
        <f t="shared" si="51"/>
        <v>0.40764888557742951</v>
      </c>
      <c r="J97" s="65">
        <f t="shared" si="51"/>
        <v>0.40764888557742951</v>
      </c>
      <c r="K97" s="65">
        <f t="shared" si="51"/>
        <v>0.40110640066117947</v>
      </c>
      <c r="L97" s="65">
        <f t="shared" si="51"/>
        <v>0.39406589620631083</v>
      </c>
      <c r="M97" s="65">
        <f t="shared" si="51"/>
        <v>0.38460174893566801</v>
      </c>
      <c r="N97" s="109">
        <f t="shared" si="51"/>
        <v>0</v>
      </c>
      <c r="O97" s="65">
        <f t="shared" si="51"/>
        <v>0</v>
      </c>
      <c r="P97" s="65">
        <f t="shared" si="51"/>
        <v>0</v>
      </c>
      <c r="Q97" s="65">
        <f t="shared" si="51"/>
        <v>0</v>
      </c>
      <c r="R97" s="65">
        <f t="shared" si="51"/>
        <v>0</v>
      </c>
      <c r="S97" s="109">
        <f t="shared" si="51"/>
        <v>0</v>
      </c>
      <c r="T97" s="65">
        <f t="shared" si="51"/>
        <v>0</v>
      </c>
      <c r="U97" s="65">
        <f t="shared" si="51"/>
        <v>0</v>
      </c>
      <c r="V97" s="65">
        <f t="shared" si="51"/>
        <v>0</v>
      </c>
      <c r="W97" s="65">
        <f t="shared" si="51"/>
        <v>0</v>
      </c>
      <c r="X97" s="109">
        <f t="shared" si="51"/>
        <v>0</v>
      </c>
      <c r="Y97" s="65">
        <f t="shared" si="51"/>
        <v>0</v>
      </c>
      <c r="Z97" s="65">
        <f t="shared" si="51"/>
        <v>0</v>
      </c>
      <c r="AA97" s="65">
        <f t="shared" si="51"/>
        <v>0</v>
      </c>
      <c r="AB97" s="65">
        <f t="shared" si="51"/>
        <v>0</v>
      </c>
      <c r="AC97" s="109">
        <f t="shared" si="51"/>
        <v>0</v>
      </c>
      <c r="AD97" s="65">
        <f t="shared" si="51"/>
        <v>0</v>
      </c>
      <c r="AE97" s="65">
        <f t="shared" si="51"/>
        <v>0</v>
      </c>
      <c r="AF97" s="65">
        <f t="shared" si="51"/>
        <v>0</v>
      </c>
      <c r="AG97" s="65">
        <f t="shared" si="51"/>
        <v>0</v>
      </c>
      <c r="AH97" s="109">
        <f t="shared" si="51"/>
        <v>0</v>
      </c>
      <c r="AI97" s="65">
        <f t="shared" si="51"/>
        <v>0</v>
      </c>
      <c r="AJ97" s="65">
        <f t="shared" si="51"/>
        <v>0</v>
      </c>
      <c r="AK97" s="65">
        <f t="shared" si="51"/>
        <v>0</v>
      </c>
      <c r="AL97" s="65">
        <f t="shared" si="51"/>
        <v>0</v>
      </c>
      <c r="AM97" s="109">
        <f t="shared" si="51"/>
        <v>0</v>
      </c>
      <c r="AN97" s="65">
        <f t="shared" si="51"/>
        <v>0</v>
      </c>
      <c r="AO97" s="65">
        <f t="shared" si="51"/>
        <v>0</v>
      </c>
      <c r="AP97" s="65">
        <f t="shared" si="51"/>
        <v>0</v>
      </c>
      <c r="AQ97" s="65">
        <f t="shared" si="51"/>
        <v>0</v>
      </c>
      <c r="AR97" s="109">
        <f t="shared" si="51"/>
        <v>0</v>
      </c>
      <c r="AS97" s="65">
        <f t="shared" si="51"/>
        <v>0</v>
      </c>
      <c r="AT97" s="65">
        <f t="shared" si="51"/>
        <v>0</v>
      </c>
      <c r="AU97" s="65">
        <f t="shared" si="51"/>
        <v>0</v>
      </c>
      <c r="AV97" s="65">
        <f t="shared" si="51"/>
        <v>0</v>
      </c>
      <c r="AW97" s="109">
        <f t="shared" si="51"/>
        <v>0</v>
      </c>
      <c r="AX97" s="65">
        <f t="shared" si="51"/>
        <v>0</v>
      </c>
      <c r="AY97" s="65">
        <f t="shared" si="51"/>
        <v>0</v>
      </c>
      <c r="AZ97" s="65">
        <f t="shared" si="51"/>
        <v>0</v>
      </c>
      <c r="BA97" s="65">
        <f t="shared" si="51"/>
        <v>0</v>
      </c>
      <c r="BB97" s="109">
        <f t="shared" si="51"/>
        <v>0</v>
      </c>
      <c r="BC97" s="65">
        <f t="shared" si="51"/>
        <v>0</v>
      </c>
      <c r="BD97" s="65">
        <f t="shared" si="51"/>
        <v>0</v>
      </c>
      <c r="BE97" s="65">
        <f t="shared" si="51"/>
        <v>0</v>
      </c>
      <c r="BF97" s="65">
        <f t="shared" si="51"/>
        <v>0</v>
      </c>
      <c r="BG97" s="109">
        <f t="shared" si="51"/>
        <v>0</v>
      </c>
      <c r="BH97" s="65">
        <f t="shared" si="51"/>
        <v>0</v>
      </c>
      <c r="BI97" s="65">
        <f t="shared" si="51"/>
        <v>0</v>
      </c>
      <c r="BJ97" s="65">
        <f t="shared" si="51"/>
        <v>0</v>
      </c>
      <c r="BK97" s="65">
        <f t="shared" si="51"/>
        <v>0</v>
      </c>
      <c r="BL97" s="109">
        <f t="shared" si="51"/>
        <v>0</v>
      </c>
      <c r="BM97" s="65">
        <f t="shared" si="51"/>
        <v>0</v>
      </c>
      <c r="BN97" s="65">
        <f t="shared" si="51"/>
        <v>0</v>
      </c>
      <c r="BO97" s="65">
        <f t="shared" si="51"/>
        <v>0</v>
      </c>
      <c r="BP97" s="65">
        <f t="shared" si="51"/>
        <v>0</v>
      </c>
      <c r="BQ97" s="109">
        <f t="shared" si="51"/>
        <v>0</v>
      </c>
      <c r="BR97" s="65">
        <f t="shared" si="51"/>
        <v>0</v>
      </c>
      <c r="BS97" s="65">
        <f t="shared" ref="BS97:BZ97" si="52">IFERROR(BS96/BS94,0)</f>
        <v>0</v>
      </c>
      <c r="BT97" s="65">
        <f t="shared" si="52"/>
        <v>0</v>
      </c>
      <c r="BU97" s="65">
        <f t="shared" si="52"/>
        <v>0</v>
      </c>
      <c r="BV97" s="109">
        <f t="shared" si="52"/>
        <v>0</v>
      </c>
      <c r="BW97" s="65">
        <f t="shared" si="52"/>
        <v>0</v>
      </c>
      <c r="BX97" s="65">
        <f t="shared" si="52"/>
        <v>0</v>
      </c>
      <c r="BY97" s="65">
        <f t="shared" si="52"/>
        <v>0</v>
      </c>
      <c r="BZ97" s="65">
        <f t="shared" si="52"/>
        <v>0</v>
      </c>
    </row>
    <row r="98" spans="1:78" s="59" customFormat="1" x14ac:dyDescent="0.2">
      <c r="A98" s="35" t="s">
        <v>291</v>
      </c>
      <c r="D98" s="61"/>
      <c r="I98" s="61"/>
      <c r="N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row>
    <row r="101" spans="1:78" x14ac:dyDescent="0.2">
      <c r="A101" s="45" t="s">
        <v>99</v>
      </c>
      <c r="B101" s="46"/>
      <c r="C101" s="46"/>
      <c r="D101" s="46"/>
      <c r="E101" s="46"/>
      <c r="F101" s="46"/>
      <c r="G101" s="46"/>
      <c r="H101" s="46"/>
      <c r="I101" s="46"/>
      <c r="J101" s="46"/>
      <c r="K101" s="46"/>
      <c r="L101" s="46"/>
      <c r="M101" s="46"/>
      <c r="N101" s="46"/>
      <c r="O101" s="46"/>
      <c r="P101" s="46"/>
      <c r="Q101" s="46"/>
      <c r="R101" s="46"/>
      <c r="S101" s="46"/>
      <c r="T101" s="46"/>
      <c r="AV101" s="37"/>
      <c r="AW101" s="37"/>
      <c r="AX101" s="37"/>
      <c r="AY101" s="37"/>
      <c r="AZ101" s="37"/>
      <c r="BA101" s="37"/>
      <c r="BB101" s="37"/>
      <c r="BC101" s="37"/>
      <c r="BD101" s="37"/>
      <c r="BE101" s="37"/>
      <c r="BG101" s="37"/>
      <c r="BH101" s="37"/>
      <c r="BI101" s="37"/>
      <c r="BJ101" s="37"/>
    </row>
    <row r="102" spans="1:78" x14ac:dyDescent="0.2">
      <c r="A102" s="47" t="s">
        <v>100</v>
      </c>
      <c r="B102" s="46"/>
      <c r="C102" s="46"/>
      <c r="D102" s="46"/>
      <c r="E102" s="46"/>
      <c r="F102" s="46"/>
      <c r="G102" s="46"/>
      <c r="H102" s="46"/>
      <c r="I102" s="46"/>
      <c r="J102" s="46"/>
      <c r="K102" s="46"/>
      <c r="L102" s="46"/>
      <c r="M102" s="46"/>
      <c r="N102" s="46"/>
      <c r="O102" s="46"/>
      <c r="P102" s="46"/>
      <c r="Q102" s="46"/>
      <c r="R102" s="46"/>
      <c r="S102" s="46"/>
      <c r="T102" s="48"/>
      <c r="AZ102" s="49"/>
      <c r="BE102" s="49"/>
    </row>
    <row r="103" spans="1:78" x14ac:dyDescent="0.2">
      <c r="A103" s="47" t="s">
        <v>101</v>
      </c>
      <c r="B103" s="48"/>
      <c r="C103" s="48"/>
      <c r="D103" s="48"/>
      <c r="E103" s="48"/>
      <c r="F103" s="48"/>
      <c r="G103" s="48"/>
      <c r="H103" s="48"/>
      <c r="I103" s="48"/>
      <c r="J103" s="48"/>
      <c r="K103" s="48"/>
      <c r="L103" s="48"/>
      <c r="M103" s="48"/>
      <c r="N103" s="48"/>
      <c r="O103" s="48"/>
      <c r="P103" s="48"/>
      <c r="Q103" s="48"/>
      <c r="R103" s="48"/>
      <c r="S103" s="48"/>
      <c r="T103" s="46"/>
      <c r="AZ103" s="50"/>
      <c r="BE103" s="50"/>
    </row>
    <row r="104" spans="1:78" x14ac:dyDescent="0.2">
      <c r="A104" s="51"/>
    </row>
    <row r="105" spans="1:78" x14ac:dyDescent="0.2">
      <c r="A105" s="47" t="s">
        <v>102</v>
      </c>
    </row>
    <row r="106" spans="1:78" x14ac:dyDescent="0.2">
      <c r="A106" s="45" t="s">
        <v>103</v>
      </c>
    </row>
    <row r="107" spans="1:78" x14ac:dyDescent="0.2">
      <c r="A107" s="45"/>
    </row>
    <row r="108" spans="1:78" x14ac:dyDescent="0.2">
      <c r="A108" s="47" t="s">
        <v>278</v>
      </c>
    </row>
    <row r="109" spans="1:78" x14ac:dyDescent="0.2">
      <c r="A109" s="45" t="s">
        <v>279</v>
      </c>
    </row>
    <row r="110" spans="1:78" x14ac:dyDescent="0.2">
      <c r="A110" s="45"/>
    </row>
    <row r="111" spans="1:78" x14ac:dyDescent="0.2">
      <c r="A111" s="47" t="s">
        <v>104</v>
      </c>
    </row>
    <row r="112" spans="1:78" x14ac:dyDescent="0.2">
      <c r="A112" s="45" t="s">
        <v>105</v>
      </c>
    </row>
    <row r="113" spans="1:1" x14ac:dyDescent="0.2">
      <c r="A113" s="51"/>
    </row>
    <row r="114" spans="1:1" x14ac:dyDescent="0.2">
      <c r="A114" s="47" t="s">
        <v>232</v>
      </c>
    </row>
    <row r="115" spans="1:1" x14ac:dyDescent="0.2">
      <c r="A115" s="45" t="s">
        <v>257</v>
      </c>
    </row>
    <row r="116" spans="1:1" x14ac:dyDescent="0.2">
      <c r="A116" s="51"/>
    </row>
  </sheetData>
  <sortState xmlns:xlrd2="http://schemas.microsoft.com/office/spreadsheetml/2017/richdata2" ref="O104:Q113">
    <sortCondition descending="1" ref="P104:P113"/>
  </sortState>
  <pageMargins left="0.511811024" right="0.511811024" top="0.78740157499999996" bottom="0.78740157499999996" header="0.31496062000000002" footer="0.31496062000000002"/>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713F9-FCEC-4435-9E1C-7655CDAF523D}">
  <sheetPr codeName="Planilha5">
    <tabColor rgb="FFE4002B"/>
  </sheetPr>
  <dimension ref="A5:BZ51"/>
  <sheetViews>
    <sheetView showGridLines="0" zoomScale="80" zoomScaleNormal="80" workbookViewId="0">
      <selection activeCell="B15" sqref="B15"/>
    </sheetView>
  </sheetViews>
  <sheetFormatPr defaultColWidth="8.7109375" defaultRowHeight="12.75" x14ac:dyDescent="0.2"/>
  <cols>
    <col min="1" max="1" width="47.7109375" style="4" customWidth="1"/>
    <col min="2" max="78" width="14.5703125" style="4" customWidth="1"/>
    <col min="79" max="16384" width="8.7109375" style="4"/>
  </cols>
  <sheetData>
    <row r="5" spans="1:78" s="5" customFormat="1" x14ac:dyDescent="0.2">
      <c r="A5" s="10"/>
    </row>
    <row r="6" spans="1:78" x14ac:dyDescent="0.2">
      <c r="A6" s="13" t="s">
        <v>225</v>
      </c>
    </row>
    <row r="7" spans="1:78" s="18" customFormat="1" x14ac:dyDescent="0.25">
      <c r="A7" s="29" t="s">
        <v>1</v>
      </c>
      <c r="B7" s="31" t="s">
        <v>277</v>
      </c>
      <c r="C7" s="31" t="s">
        <v>276</v>
      </c>
      <c r="D7" s="31">
        <v>2025</v>
      </c>
      <c r="E7" s="31" t="s">
        <v>274</v>
      </c>
      <c r="F7" s="30" t="s">
        <v>265</v>
      </c>
      <c r="G7" s="30" t="s">
        <v>264</v>
      </c>
      <c r="H7" s="31" t="s">
        <v>263</v>
      </c>
      <c r="I7" s="31">
        <v>2024</v>
      </c>
      <c r="J7" s="31" t="s">
        <v>256</v>
      </c>
      <c r="K7" s="30" t="s">
        <v>253</v>
      </c>
      <c r="L7" s="30" t="s">
        <v>252</v>
      </c>
      <c r="M7" s="30" t="s">
        <v>233</v>
      </c>
      <c r="N7" s="31">
        <v>2023</v>
      </c>
      <c r="O7" s="31" t="s">
        <v>227</v>
      </c>
      <c r="P7" s="31" t="s">
        <v>2</v>
      </c>
      <c r="Q7" s="31" t="s">
        <v>3</v>
      </c>
      <c r="R7" s="31" t="s">
        <v>4</v>
      </c>
      <c r="S7" s="31">
        <v>2022</v>
      </c>
      <c r="T7" s="31" t="s">
        <v>5</v>
      </c>
      <c r="U7" s="31" t="s">
        <v>6</v>
      </c>
      <c r="V7" s="31" t="s">
        <v>7</v>
      </c>
      <c r="W7" s="31" t="s">
        <v>8</v>
      </c>
      <c r="X7" s="31">
        <v>2021</v>
      </c>
      <c r="Y7" s="31" t="s">
        <v>9</v>
      </c>
      <c r="Z7" s="31" t="s">
        <v>10</v>
      </c>
      <c r="AA7" s="31" t="s">
        <v>11</v>
      </c>
      <c r="AB7" s="31" t="s">
        <v>12</v>
      </c>
      <c r="AC7" s="31">
        <v>2020</v>
      </c>
      <c r="AD7" s="31" t="s">
        <v>13</v>
      </c>
      <c r="AE7" s="31" t="s">
        <v>14</v>
      </c>
      <c r="AF7" s="31" t="s">
        <v>15</v>
      </c>
      <c r="AG7" s="31" t="s">
        <v>16</v>
      </c>
      <c r="AH7" s="31">
        <v>2019</v>
      </c>
      <c r="AI7" s="31" t="s">
        <v>17</v>
      </c>
      <c r="AJ7" s="31" t="s">
        <v>18</v>
      </c>
      <c r="AK7" s="31" t="s">
        <v>19</v>
      </c>
      <c r="AL7" s="31" t="s">
        <v>20</v>
      </c>
      <c r="AM7" s="31">
        <v>2018</v>
      </c>
      <c r="AN7" s="31" t="s">
        <v>21</v>
      </c>
      <c r="AO7" s="31" t="s">
        <v>22</v>
      </c>
      <c r="AP7" s="31" t="s">
        <v>23</v>
      </c>
      <c r="AQ7" s="31" t="s">
        <v>24</v>
      </c>
      <c r="AR7" s="31">
        <v>2017</v>
      </c>
      <c r="AS7" s="31" t="s">
        <v>25</v>
      </c>
      <c r="AT7" s="31" t="s">
        <v>26</v>
      </c>
      <c r="AU7" s="31" t="s">
        <v>27</v>
      </c>
      <c r="AV7" s="31" t="s">
        <v>28</v>
      </c>
      <c r="AW7" s="31">
        <v>2016</v>
      </c>
      <c r="AX7" s="31" t="s">
        <v>29</v>
      </c>
      <c r="AY7" s="31" t="s">
        <v>30</v>
      </c>
      <c r="AZ7" s="31" t="s">
        <v>31</v>
      </c>
      <c r="BA7" s="31" t="s">
        <v>32</v>
      </c>
      <c r="BB7" s="31">
        <v>2015</v>
      </c>
      <c r="BC7" s="31" t="s">
        <v>33</v>
      </c>
      <c r="BD7" s="31" t="s">
        <v>34</v>
      </c>
      <c r="BE7" s="31" t="s">
        <v>35</v>
      </c>
      <c r="BF7" s="31" t="s">
        <v>36</v>
      </c>
      <c r="BG7" s="31">
        <v>2014</v>
      </c>
      <c r="BH7" s="31" t="s">
        <v>37</v>
      </c>
      <c r="BI7" s="31" t="s">
        <v>38</v>
      </c>
      <c r="BJ7" s="31" t="s">
        <v>39</v>
      </c>
      <c r="BK7" s="31" t="s">
        <v>40</v>
      </c>
      <c r="BL7" s="31">
        <v>2013</v>
      </c>
      <c r="BM7" s="31" t="s">
        <v>41</v>
      </c>
      <c r="BN7" s="31" t="s">
        <v>42</v>
      </c>
      <c r="BO7" s="31" t="s">
        <v>43</v>
      </c>
      <c r="BP7" s="31" t="s">
        <v>44</v>
      </c>
      <c r="BQ7" s="31">
        <v>2012</v>
      </c>
      <c r="BR7" s="31" t="s">
        <v>45</v>
      </c>
      <c r="BS7" s="31" t="s">
        <v>46</v>
      </c>
      <c r="BT7" s="31" t="s">
        <v>47</v>
      </c>
      <c r="BU7" s="31" t="s">
        <v>48</v>
      </c>
      <c r="BV7" s="31">
        <v>2011</v>
      </c>
      <c r="BW7" s="31" t="s">
        <v>49</v>
      </c>
      <c r="BX7" s="31" t="s">
        <v>50</v>
      </c>
      <c r="BY7" s="31" t="s">
        <v>51</v>
      </c>
      <c r="BZ7" s="31" t="s">
        <v>52</v>
      </c>
    </row>
    <row r="8" spans="1:78" x14ac:dyDescent="0.2">
      <c r="A8" s="39" t="s">
        <v>108</v>
      </c>
      <c r="B8" s="24">
        <f>'Consolidado - DRE'!B8-'Alea - DRE'!B8</f>
        <v>1204.9426177899998</v>
      </c>
      <c r="C8" s="24">
        <f>'Consolidado - DRE'!C8-'Alea - DRE'!C8</f>
        <v>1111.9233147499999</v>
      </c>
      <c r="D8" s="97">
        <f>'Consolidado - DRE'!D8-'Alea - DRE'!D8</f>
        <v>3819.9999999999995</v>
      </c>
      <c r="E8" s="24">
        <f>'Consolidado - DRE'!E8-'Alea - DRE'!E8</f>
        <v>1099.8</v>
      </c>
      <c r="F8" s="24">
        <f>'Consolidado - DRE'!F8-'Alea - DRE'!F8</f>
        <v>1039.8570532600002</v>
      </c>
      <c r="G8" s="24">
        <f>'Consolidado - DRE'!G8-'Alea - DRE'!G8</f>
        <v>892.28590423000014</v>
      </c>
      <c r="H8" s="24">
        <f>'Consolidado - DRE'!H8-'Alea - DRE'!H8</f>
        <v>787.98523888</v>
      </c>
      <c r="I8" s="97">
        <f>'Consolidado - DRE'!I8-'Alea - DRE'!I8</f>
        <v>3023.1216341599998</v>
      </c>
      <c r="J8" s="24">
        <f>'Consolidado - DRE'!J8-'Alea - DRE'!J8</f>
        <v>791.44323172999987</v>
      </c>
      <c r="K8" s="24">
        <f>'Consolidado - DRE'!K8-'Alea - DRE'!K8</f>
        <v>837.30073777000007</v>
      </c>
      <c r="L8" s="24">
        <f>'Consolidado - DRE'!L8-'Alea - DRE'!L8</f>
        <v>704.67463384999996</v>
      </c>
      <c r="M8" s="24">
        <f>'Consolidado - DRE'!M8-'Alea - DRE'!M8</f>
        <v>689.70303080999997</v>
      </c>
      <c r="N8" s="97">
        <f>'Consolidado - DRE'!N8-'Alea - DRE'!N8</f>
        <v>2795.0410000000002</v>
      </c>
      <c r="O8" s="24">
        <f>'Consolidado - DRE'!O8-'Alea - DRE'!O8</f>
        <v>709.72315818999994</v>
      </c>
      <c r="P8" s="24">
        <f>'Consolidado - DRE'!P8-'Alea - DRE'!P8</f>
        <v>752.81884957000011</v>
      </c>
      <c r="Q8" s="24">
        <f>'Consolidado - DRE'!Q8-'Alea - DRE'!Q8</f>
        <v>688.53162302999988</v>
      </c>
      <c r="R8" s="24">
        <f>'Consolidado - DRE'!R8-'Alea - DRE'!R8</f>
        <v>643.92436921000001</v>
      </c>
      <c r="S8" s="97">
        <f>'Consolidado - DRE'!S8-'Alea - DRE'!S8</f>
        <v>2382.22611964</v>
      </c>
      <c r="T8" s="24">
        <f>'Consolidado - DRE'!T8-'Alea - DRE'!T8</f>
        <v>622.37034300000005</v>
      </c>
      <c r="U8" s="24">
        <f>'Consolidado - DRE'!U8-'Alea - DRE'!U8</f>
        <v>570.11400000000003</v>
      </c>
      <c r="V8" s="24">
        <f>'Consolidado - DRE'!V8-'Alea - DRE'!V8</f>
        <v>618.66789797000001</v>
      </c>
      <c r="W8" s="24">
        <f>'Consolidado - DRE'!W8-'Alea - DRE'!W8</f>
        <v>571.07387867</v>
      </c>
      <c r="X8" s="97">
        <f>'Consolidado - DRE'!X8-'Alea - DRE'!X8</f>
        <v>2520.9436421400001</v>
      </c>
      <c r="Y8" s="24">
        <f>'Consolidado - DRE'!Y8-'Alea - DRE'!Y8</f>
        <v>506.12253067900002</v>
      </c>
      <c r="Z8" s="24">
        <f>'Consolidado - DRE'!Z8-'Alea - DRE'!Z8</f>
        <v>713.05172173200003</v>
      </c>
      <c r="AA8" s="24">
        <f>'Consolidado - DRE'!AA8-'Alea - DRE'!AA8</f>
        <v>698.86938972900009</v>
      </c>
      <c r="AB8" s="24">
        <f>'Consolidado - DRE'!AB8-'Alea - DRE'!AB8</f>
        <v>602.9</v>
      </c>
      <c r="AC8" s="97">
        <f>'Consolidado - DRE'!AC8-'Alea - DRE'!AC8</f>
        <v>2282.4</v>
      </c>
      <c r="AD8" s="24">
        <f>'Consolidado - DRE'!AD8-'Alea - DRE'!AD8</f>
        <v>685.9</v>
      </c>
      <c r="AE8" s="24">
        <f>'Consolidado - DRE'!AE8-'Alea - DRE'!AE8</f>
        <v>654.5</v>
      </c>
      <c r="AF8" s="24">
        <f>'Consolidado - DRE'!AF8-'Alea - DRE'!AF8</f>
        <v>526.1</v>
      </c>
      <c r="AG8" s="24">
        <f>'Consolidado - DRE'!AG8-'Alea - DRE'!AG8</f>
        <v>415.8</v>
      </c>
      <c r="AH8" s="97">
        <f>'Consolidado - DRE'!AH8-'Alea - DRE'!AH8</f>
        <v>1950.1</v>
      </c>
      <c r="AI8" s="24">
        <f>'Consolidado - DRE'!AI8-'Alea - DRE'!AI8</f>
        <v>543.1</v>
      </c>
      <c r="AJ8" s="24">
        <f>'Consolidado - DRE'!AJ8-'Alea - DRE'!AJ8</f>
        <v>508.5</v>
      </c>
      <c r="AK8" s="24">
        <f>'Consolidado - DRE'!AK8-'Alea - DRE'!AK8</f>
        <v>489.1</v>
      </c>
      <c r="AL8" s="24">
        <f>'Consolidado - DRE'!AL8-'Alea - DRE'!AL8</f>
        <v>409.3</v>
      </c>
      <c r="AM8" s="97">
        <f>'Consolidado - DRE'!AM8-'Alea - DRE'!AM8</f>
        <v>1681.3</v>
      </c>
      <c r="AN8" s="24">
        <f>'Consolidado - DRE'!AN8-'Alea - DRE'!AN8</f>
        <v>454.6</v>
      </c>
      <c r="AO8" s="24">
        <f>'Consolidado - DRE'!AO8-'Alea - DRE'!AO8</f>
        <v>461.5</v>
      </c>
      <c r="AP8" s="24">
        <f>'Consolidado - DRE'!AP8-'Alea - DRE'!AP8</f>
        <v>399.1</v>
      </c>
      <c r="AQ8" s="24">
        <f>'Consolidado - DRE'!AQ8-'Alea - DRE'!AQ8</f>
        <v>366.1</v>
      </c>
      <c r="AR8" s="97">
        <f>'Consolidado - DRE'!AR8-'Alea - DRE'!AR8</f>
        <v>1357.9</v>
      </c>
      <c r="AS8" s="24">
        <f>'Consolidado - DRE'!AS8-'Alea - DRE'!AS8</f>
        <v>357.2</v>
      </c>
      <c r="AT8" s="24">
        <f>'Consolidado - DRE'!AT8-'Alea - DRE'!AT8</f>
        <v>361.4</v>
      </c>
      <c r="AU8" s="24">
        <f>'Consolidado - DRE'!AU8-'Alea - DRE'!AU8</f>
        <v>314.60000000000002</v>
      </c>
      <c r="AV8" s="24">
        <f>'Consolidado - DRE'!AV8-'Alea - DRE'!AV8</f>
        <v>324.7</v>
      </c>
      <c r="AW8" s="97">
        <f>'Consolidado - DRE'!AW8-'Alea - DRE'!AW8</f>
        <v>1052.7</v>
      </c>
      <c r="AX8" s="24">
        <f>'Consolidado - DRE'!AX8-'Alea - DRE'!AX8</f>
        <v>286.89999999999998</v>
      </c>
      <c r="AY8" s="24">
        <f>'Consolidado - DRE'!AY8-'Alea - DRE'!AY8</f>
        <v>270.5</v>
      </c>
      <c r="AZ8" s="24">
        <f>'Consolidado - DRE'!AZ8-'Alea - DRE'!AZ8</f>
        <v>260.7</v>
      </c>
      <c r="BA8" s="24">
        <f>'Consolidado - DRE'!BA8-'Alea - DRE'!BA8</f>
        <v>234.6</v>
      </c>
      <c r="BB8" s="97">
        <f>'Consolidado - DRE'!BB8-'Alea - DRE'!BB8</f>
        <v>851</v>
      </c>
      <c r="BC8" s="24">
        <f>'Consolidado - DRE'!BC8-'Alea - DRE'!BC8</f>
        <v>206.8</v>
      </c>
      <c r="BD8" s="24">
        <f>'Consolidado - DRE'!BD8-'Alea - DRE'!BD8</f>
        <v>221.6</v>
      </c>
      <c r="BE8" s="24">
        <f>'Consolidado - DRE'!BE8-'Alea - DRE'!BE8</f>
        <v>243.1</v>
      </c>
      <c r="BF8" s="24">
        <f>'Consolidado - DRE'!BF8-'Alea - DRE'!BF8</f>
        <v>179.4</v>
      </c>
      <c r="BG8" s="97">
        <f>'Consolidado - DRE'!BG8-'Alea - DRE'!BG8</f>
        <v>570.1</v>
      </c>
      <c r="BH8" s="24">
        <f>'Consolidado - DRE'!BH8-'Alea - DRE'!BH8</f>
        <v>158.30000000000001</v>
      </c>
      <c r="BI8" s="24">
        <f>'Consolidado - DRE'!BI8-'Alea - DRE'!BI8</f>
        <v>128.9</v>
      </c>
      <c r="BJ8" s="24">
        <f>'Consolidado - DRE'!BJ8-'Alea - DRE'!BJ8</f>
        <v>176.9</v>
      </c>
      <c r="BK8" s="24">
        <f>'Consolidado - DRE'!BK8-'Alea - DRE'!BK8</f>
        <v>106</v>
      </c>
      <c r="BL8" s="97">
        <f>'Consolidado - DRE'!BL8-'Alea - DRE'!BL8</f>
        <v>817.5</v>
      </c>
      <c r="BM8" s="24">
        <f>'Consolidado - DRE'!BM8-'Alea - DRE'!BM8</f>
        <v>214.9</v>
      </c>
      <c r="BN8" s="24">
        <f>'Consolidado - DRE'!BN8-'Alea - DRE'!BN8</f>
        <v>195.8</v>
      </c>
      <c r="BO8" s="24">
        <f>'Consolidado - DRE'!BO8-'Alea - DRE'!BO8</f>
        <v>266.5</v>
      </c>
      <c r="BP8" s="24">
        <f>'Consolidado - DRE'!BP8-'Alea - DRE'!BP8</f>
        <v>140.30000000000001</v>
      </c>
      <c r="BQ8" s="97">
        <f>'Consolidado - DRE'!BQ8-'Alea - DRE'!BQ8</f>
        <v>1069.0999999999999</v>
      </c>
      <c r="BR8" s="24">
        <f>'Consolidado - DRE'!BR8-'Alea - DRE'!BR8</f>
        <v>194</v>
      </c>
      <c r="BS8" s="24">
        <f>'Consolidado - DRE'!BS8-'Alea - DRE'!BS8</f>
        <v>307.8</v>
      </c>
      <c r="BT8" s="24">
        <f>'Consolidado - DRE'!BT8-'Alea - DRE'!BT8</f>
        <v>273.39999999999998</v>
      </c>
      <c r="BU8" s="24">
        <f>'Consolidado - DRE'!BU8-'Alea - DRE'!BU8</f>
        <v>293.8</v>
      </c>
      <c r="BV8" s="97">
        <f>'Consolidado - DRE'!BV8-'Alea - DRE'!BV8</f>
        <v>439.3</v>
      </c>
      <c r="BW8" s="24">
        <f>'Consolidado - DRE'!BW8-'Alea - DRE'!BW8</f>
        <v>-335.3</v>
      </c>
      <c r="BX8" s="24">
        <f>'Consolidado - DRE'!BX8-'Alea - DRE'!BX8</f>
        <v>237.3</v>
      </c>
      <c r="BY8" s="24">
        <f>'Consolidado - DRE'!BY8-'Alea - DRE'!BY8</f>
        <v>303.3</v>
      </c>
      <c r="BZ8" s="24">
        <f>'Consolidado - DRE'!BZ8-'Alea - DRE'!BZ8</f>
        <v>234</v>
      </c>
    </row>
    <row r="9" spans="1:78" x14ac:dyDescent="0.2">
      <c r="A9" s="39" t="s">
        <v>183</v>
      </c>
      <c r="B9" s="24">
        <f>'Consolidado - DRE'!B9-'Alea - DRE'!B9</f>
        <v>-743.3512644299999</v>
      </c>
      <c r="C9" s="24">
        <f>'Consolidado - DRE'!C9-'Alea - DRE'!C9</f>
        <v>-709.54383765</v>
      </c>
      <c r="D9" s="97">
        <f>'Consolidado - DRE'!D9-'Alea - DRE'!D9</f>
        <v>-2540.1999999999998</v>
      </c>
      <c r="E9" s="24">
        <f>'Consolidado - DRE'!E9-'Alea - DRE'!E9</f>
        <v>-719.59999999999991</v>
      </c>
      <c r="F9" s="24">
        <f>'Consolidado - DRE'!F9-'Alea - DRE'!F9</f>
        <v>-699.88530147000006</v>
      </c>
      <c r="G9" s="24">
        <f>'Consolidado - DRE'!G9-'Alea - DRE'!G9</f>
        <v>-599.9919432800001</v>
      </c>
      <c r="H9" s="24">
        <f>'Consolidado - DRE'!H9-'Alea - DRE'!H9</f>
        <v>-520.62086151999995</v>
      </c>
      <c r="I9" s="97">
        <f>'Consolidado - DRE'!I9-'Alea - DRE'!I9</f>
        <v>-2153.82477543</v>
      </c>
      <c r="J9" s="24">
        <f>'Consolidado - DRE'!J9-'Alea - DRE'!J9</f>
        <v>-566.74006321000002</v>
      </c>
      <c r="K9" s="24">
        <f>'Consolidado - DRE'!K9-'Alea - DRE'!K9</f>
        <v>-577.65727195999989</v>
      </c>
      <c r="L9" s="24">
        <f>'Consolidado - DRE'!L9-'Alea - DRE'!L9</f>
        <v>-499.35723210000003</v>
      </c>
      <c r="M9" s="24">
        <f>'Consolidado - DRE'!M9-'Alea - DRE'!M9</f>
        <v>-510.07020815999994</v>
      </c>
      <c r="N9" s="97">
        <f>'Consolidado - DRE'!N9-'Alea - DRE'!N9</f>
        <v>-2167.9159999999997</v>
      </c>
      <c r="O9" s="24">
        <f>'Consolidado - DRE'!O9-'Alea - DRE'!O9</f>
        <v>-536.96834806999993</v>
      </c>
      <c r="P9" s="24">
        <f>'Consolidado - DRE'!P9-'Alea - DRE'!P9</f>
        <v>-583.57325401000003</v>
      </c>
      <c r="Q9" s="24">
        <f>'Consolidado - DRE'!Q9-'Alea - DRE'!Q9</f>
        <v>-547.8462357200001</v>
      </c>
      <c r="R9" s="24">
        <f>'Consolidado - DRE'!R9-'Alea - DRE'!R9</f>
        <v>-499.52316219999994</v>
      </c>
      <c r="S9" s="97">
        <f>'Consolidado - DRE'!S9-'Alea - DRE'!S9</f>
        <v>-2072.7768131100001</v>
      </c>
      <c r="T9" s="24">
        <f>'Consolidado - DRE'!T9-'Alea - DRE'!T9</f>
        <v>-541.85252500000001</v>
      </c>
      <c r="U9" s="24">
        <f>'Consolidado - DRE'!U9-'Alea - DRE'!U9</f>
        <v>-531.71400000000006</v>
      </c>
      <c r="V9" s="24">
        <f>'Consolidado - DRE'!V9-'Alea - DRE'!V9</f>
        <v>-536.97055462000003</v>
      </c>
      <c r="W9" s="24">
        <f>'Consolidado - DRE'!W9-'Alea - DRE'!W9</f>
        <v>-462.33973348999996</v>
      </c>
      <c r="X9" s="97">
        <f>'Consolidado - DRE'!X9-'Alea - DRE'!X9</f>
        <v>-2051.9888366199998</v>
      </c>
      <c r="Y9" s="24">
        <f>'Consolidado - DRE'!Y9-'Alea - DRE'!Y9</f>
        <v>-555.75630627999999</v>
      </c>
      <c r="Z9" s="24">
        <f>'Consolidado - DRE'!Z9-'Alea - DRE'!Z9</f>
        <v>-559.63298034000002</v>
      </c>
      <c r="AA9" s="24">
        <f>'Consolidado - DRE'!AA9-'Alea - DRE'!AA9</f>
        <v>-512.59955000000002</v>
      </c>
      <c r="AB9" s="24">
        <f>'Consolidado - DRE'!AB9-'Alea - DRE'!AB9</f>
        <v>-424</v>
      </c>
      <c r="AC9" s="97">
        <f>'Consolidado - DRE'!AC9-'Alea - DRE'!AC9</f>
        <v>-1572</v>
      </c>
      <c r="AD9" s="24">
        <f>'Consolidado - DRE'!AD9-'Alea - DRE'!AD9</f>
        <v>-476.4</v>
      </c>
      <c r="AE9" s="24">
        <f>'Consolidado - DRE'!AE9-'Alea - DRE'!AE9</f>
        <v>-443.2</v>
      </c>
      <c r="AF9" s="24">
        <f>'Consolidado - DRE'!AF9-'Alea - DRE'!AF9</f>
        <v>-364.40000000000003</v>
      </c>
      <c r="AG9" s="24">
        <f>'Consolidado - DRE'!AG9-'Alea - DRE'!AG9</f>
        <v>-287.89999999999998</v>
      </c>
      <c r="AH9" s="97">
        <f>'Consolidado - DRE'!AH9-'Alea - DRE'!AH9</f>
        <v>-1302</v>
      </c>
      <c r="AI9" s="24">
        <f>'Consolidado - DRE'!AI9-'Alea - DRE'!AI9</f>
        <v>-370</v>
      </c>
      <c r="AJ9" s="24">
        <f>'Consolidado - DRE'!AJ9-'Alea - DRE'!AJ9</f>
        <v>-340.5</v>
      </c>
      <c r="AK9" s="24">
        <f>'Consolidado - DRE'!AK9-'Alea - DRE'!AK9</f>
        <v>-322.70000000000005</v>
      </c>
      <c r="AL9" s="24">
        <f>'Consolidado - DRE'!AL9-'Alea - DRE'!AL9</f>
        <v>-268.8</v>
      </c>
      <c r="AM9" s="97">
        <f>'Consolidado - DRE'!AM9-'Alea - DRE'!AM9</f>
        <v>-1095.5</v>
      </c>
      <c r="AN9" s="24">
        <f>'Consolidado - DRE'!AN9-'Alea - DRE'!AN9</f>
        <v>-291.3</v>
      </c>
      <c r="AO9" s="24">
        <f>'Consolidado - DRE'!AO9-'Alea - DRE'!AO9</f>
        <v>-306.5</v>
      </c>
      <c r="AP9" s="24">
        <f>'Consolidado - DRE'!AP9-'Alea - DRE'!AP9</f>
        <v>-255.3</v>
      </c>
      <c r="AQ9" s="24">
        <f>'Consolidado - DRE'!AQ9-'Alea - DRE'!AQ9</f>
        <v>-242.40000000000003</v>
      </c>
      <c r="AR9" s="97">
        <f>'Consolidado - DRE'!AR9-'Alea - DRE'!AR9</f>
        <v>-889.30000000000007</v>
      </c>
      <c r="AS9" s="24">
        <f>'Consolidado - DRE'!AS9-'Alea - DRE'!AS9</f>
        <v>-230.5</v>
      </c>
      <c r="AT9" s="24">
        <f>'Consolidado - DRE'!AT9-'Alea - DRE'!AT9</f>
        <v>-230.29999999999998</v>
      </c>
      <c r="AU9" s="24">
        <f>'Consolidado - DRE'!AU9-'Alea - DRE'!AU9</f>
        <v>-211.10000000000002</v>
      </c>
      <c r="AV9" s="24">
        <f>'Consolidado - DRE'!AV9-'Alea - DRE'!AV9</f>
        <v>-217.39999999999998</v>
      </c>
      <c r="AW9" s="97">
        <f>'Consolidado - DRE'!AW9-'Alea - DRE'!AW9</f>
        <v>-729.7</v>
      </c>
      <c r="AX9" s="24">
        <f>'Consolidado - DRE'!AX9-'Alea - DRE'!AX9</f>
        <v>-190.99999999999997</v>
      </c>
      <c r="AY9" s="24">
        <f>'Consolidado - DRE'!AY9-'Alea - DRE'!AY9</f>
        <v>-179.6</v>
      </c>
      <c r="AZ9" s="24">
        <f>'Consolidado - DRE'!AZ9-'Alea - DRE'!AZ9</f>
        <v>-193.29999999999998</v>
      </c>
      <c r="BA9" s="24">
        <f>'Consolidado - DRE'!BA9-'Alea - DRE'!BA9</f>
        <v>-165.89999999999998</v>
      </c>
      <c r="BB9" s="97">
        <f>'Consolidado - DRE'!BB9-'Alea - DRE'!BB9</f>
        <v>-605.6</v>
      </c>
      <c r="BC9" s="24">
        <f>'Consolidado - DRE'!BC9-'Alea - DRE'!BC9</f>
        <v>-148.10000000000002</v>
      </c>
      <c r="BD9" s="24">
        <f>'Consolidado - DRE'!BD9-'Alea - DRE'!BD9</f>
        <v>-154.19999999999999</v>
      </c>
      <c r="BE9" s="24">
        <f>'Consolidado - DRE'!BE9-'Alea - DRE'!BE9</f>
        <v>-174.8</v>
      </c>
      <c r="BF9" s="24">
        <f>'Consolidado - DRE'!BF9-'Alea - DRE'!BF9</f>
        <v>-128.30000000000001</v>
      </c>
      <c r="BG9" s="97">
        <f>'Consolidado - DRE'!BG9-'Alea - DRE'!BG9</f>
        <v>-444.20000000000005</v>
      </c>
      <c r="BH9" s="24">
        <f>'Consolidado - DRE'!BH9-'Alea - DRE'!BH9</f>
        <v>-108.80000000000001</v>
      </c>
      <c r="BI9" s="24">
        <f>'Consolidado - DRE'!BI9-'Alea - DRE'!BI9</f>
        <v>-106.80000000000001</v>
      </c>
      <c r="BJ9" s="24">
        <f>'Consolidado - DRE'!BJ9-'Alea - DRE'!BJ9</f>
        <v>-131.10000000000002</v>
      </c>
      <c r="BK9" s="24">
        <f>'Consolidado - DRE'!BK9-'Alea - DRE'!BK9</f>
        <v>-97.5</v>
      </c>
      <c r="BL9" s="97">
        <f>'Consolidado - DRE'!BL9-'Alea - DRE'!BL9</f>
        <v>-752.3</v>
      </c>
      <c r="BM9" s="24">
        <f>'Consolidado - DRE'!BM9-'Alea - DRE'!BM9</f>
        <v>-167.3</v>
      </c>
      <c r="BN9" s="24">
        <f>'Consolidado - DRE'!BN9-'Alea - DRE'!BN9</f>
        <v>-188.20000000000002</v>
      </c>
      <c r="BO9" s="24">
        <f>'Consolidado - DRE'!BO9-'Alea - DRE'!BO9</f>
        <v>-246.8</v>
      </c>
      <c r="BP9" s="24">
        <f>'Consolidado - DRE'!BP9-'Alea - DRE'!BP9</f>
        <v>-149.9</v>
      </c>
      <c r="BQ9" s="97">
        <f>'Consolidado - DRE'!BQ9-'Alea - DRE'!BQ9</f>
        <v>-938.69999999999993</v>
      </c>
      <c r="BR9" s="24">
        <f>'Consolidado - DRE'!BR9-'Alea - DRE'!BR9</f>
        <v>-185</v>
      </c>
      <c r="BS9" s="24">
        <f>'Consolidado - DRE'!BS9-'Alea - DRE'!BS9</f>
        <v>-259.60000000000002</v>
      </c>
      <c r="BT9" s="24">
        <f>'Consolidado - DRE'!BT9-'Alea - DRE'!BT9</f>
        <v>-219.29999999999998</v>
      </c>
      <c r="BU9" s="24">
        <f>'Consolidado - DRE'!BU9-'Alea - DRE'!BU9</f>
        <v>-274.7</v>
      </c>
      <c r="BV9" s="97">
        <f>'Consolidado - DRE'!BV9-'Alea - DRE'!BV9</f>
        <v>-721.2</v>
      </c>
      <c r="BW9" s="24">
        <f>'Consolidado - DRE'!BW9-'Alea - DRE'!BW9</f>
        <v>34.400000000000034</v>
      </c>
      <c r="BX9" s="24">
        <f>'Consolidado - DRE'!BX9-'Alea - DRE'!BX9</f>
        <v>-263.90000000000003</v>
      </c>
      <c r="BY9" s="24">
        <f>'Consolidado - DRE'!BY9-'Alea - DRE'!BY9</f>
        <v>-267.40000000000003</v>
      </c>
      <c r="BZ9" s="24">
        <f>'Consolidado - DRE'!BZ9-'Alea - DRE'!BZ9</f>
        <v>-224.2</v>
      </c>
    </row>
    <row r="10" spans="1:78" s="55" customFormat="1" x14ac:dyDescent="0.2">
      <c r="A10" s="34" t="s">
        <v>133</v>
      </c>
      <c r="B10" s="54">
        <f>'Consolidado - DRE'!B10-'Alea - DRE'!B10</f>
        <v>461.59135335999991</v>
      </c>
      <c r="C10" s="54">
        <f>'Consolidado - DRE'!C10-'Alea - DRE'!C10</f>
        <v>402.37947710000003</v>
      </c>
      <c r="D10" s="108">
        <f>'Consolidado - DRE'!D10-'Alea - DRE'!D10</f>
        <v>1279.8000000000002</v>
      </c>
      <c r="E10" s="54">
        <f>'Consolidado - DRE'!E10-'Alea - DRE'!E10</f>
        <v>380.2</v>
      </c>
      <c r="F10" s="54">
        <f>'Consolidado - DRE'!F10-'Alea - DRE'!F10</f>
        <v>339.97175179000021</v>
      </c>
      <c r="G10" s="54">
        <f>'Consolidado - DRE'!G10-'Alea - DRE'!G10</f>
        <v>292.29396095000004</v>
      </c>
      <c r="H10" s="54">
        <f>'Consolidado - DRE'!H10-'Alea - DRE'!H10</f>
        <v>267.36437735999999</v>
      </c>
      <c r="I10" s="108">
        <f>'Consolidado - DRE'!I10-'Alea - DRE'!I10</f>
        <v>869.29685872999994</v>
      </c>
      <c r="J10" s="54">
        <f>'Consolidado - DRE'!J10-'Alea - DRE'!J10</f>
        <v>224.70316851999991</v>
      </c>
      <c r="K10" s="54">
        <f>'Consolidado - DRE'!K10-'Alea - DRE'!K10</f>
        <v>259.64346581000012</v>
      </c>
      <c r="L10" s="54">
        <f>'Consolidado - DRE'!L10-'Alea - DRE'!L10</f>
        <v>205.31740175000002</v>
      </c>
      <c r="M10" s="54">
        <f>'Consolidado - DRE'!M10-'Alea - DRE'!M10</f>
        <v>179.63282265000001</v>
      </c>
      <c r="N10" s="108">
        <f>'Consolidado - DRE'!N10-'Alea - DRE'!N10</f>
        <v>627.12500000000011</v>
      </c>
      <c r="O10" s="54">
        <f>'Consolidado - DRE'!O10-'Alea - DRE'!O10</f>
        <v>172.75481012</v>
      </c>
      <c r="P10" s="54">
        <f>'Consolidado - DRE'!P10-'Alea - DRE'!P10</f>
        <v>169.24559556000008</v>
      </c>
      <c r="Q10" s="54">
        <f>'Consolidado - DRE'!Q10-'Alea - DRE'!Q10</f>
        <v>140.68538730999987</v>
      </c>
      <c r="R10" s="54">
        <f>'Consolidado - DRE'!R10-'Alea - DRE'!R10</f>
        <v>144.40120701000001</v>
      </c>
      <c r="S10" s="108">
        <f>'Consolidado - DRE'!S10-'Alea - DRE'!S10</f>
        <v>309.44930652999994</v>
      </c>
      <c r="T10" s="54">
        <f>'Consolidado - DRE'!T10-'Alea - DRE'!T10</f>
        <v>80.517818000000005</v>
      </c>
      <c r="U10" s="54">
        <f>'Consolidado - DRE'!U10-'Alea - DRE'!U10</f>
        <v>38.4</v>
      </c>
      <c r="V10" s="54">
        <f>'Consolidado - DRE'!V10-'Alea - DRE'!V10</f>
        <v>81.697343349999954</v>
      </c>
      <c r="W10" s="54">
        <f>'Consolidado - DRE'!W10-'Alea - DRE'!W10</f>
        <v>108.73414518</v>
      </c>
      <c r="X10" s="108">
        <f>'Consolidado - DRE'!X10-'Alea - DRE'!X10</f>
        <v>468.95480551999998</v>
      </c>
      <c r="Y10" s="54">
        <f>'Consolidado - DRE'!Y10-'Alea - DRE'!Y10</f>
        <v>-49.633775601000011</v>
      </c>
      <c r="Z10" s="54">
        <f>'Consolidado - DRE'!Z10-'Alea - DRE'!Z10</f>
        <v>153.41874139199999</v>
      </c>
      <c r="AA10" s="54">
        <f>'Consolidado - DRE'!AA10-'Alea - DRE'!AA10</f>
        <v>186.26983972899998</v>
      </c>
      <c r="AB10" s="54">
        <f>'Consolidado - DRE'!AB10-'Alea - DRE'!AB10</f>
        <v>178.9</v>
      </c>
      <c r="AC10" s="108">
        <f>'Consolidado - DRE'!AC10-'Alea - DRE'!AC10</f>
        <v>710.4</v>
      </c>
      <c r="AD10" s="54">
        <f>'Consolidado - DRE'!AD10-'Alea - DRE'!AD10</f>
        <v>209.5</v>
      </c>
      <c r="AE10" s="54">
        <f>'Consolidado - DRE'!AE10-'Alea - DRE'!AE10</f>
        <v>211.3</v>
      </c>
      <c r="AF10" s="54">
        <f>'Consolidado - DRE'!AF10-'Alea - DRE'!AF10</f>
        <v>161.69999999999999</v>
      </c>
      <c r="AG10" s="54">
        <f>'Consolidado - DRE'!AG10-'Alea - DRE'!AG10</f>
        <v>127.9</v>
      </c>
      <c r="AH10" s="108">
        <f>'Consolidado - DRE'!AH10-'Alea - DRE'!AH10</f>
        <v>648.1</v>
      </c>
      <c r="AI10" s="54">
        <f>'Consolidado - DRE'!AI10-'Alea - DRE'!AI10</f>
        <v>173.1</v>
      </c>
      <c r="AJ10" s="54">
        <f>'Consolidado - DRE'!AJ10-'Alea - DRE'!AJ10</f>
        <v>168</v>
      </c>
      <c r="AK10" s="54">
        <f>'Consolidado - DRE'!AK10-'Alea - DRE'!AK10</f>
        <v>166.4</v>
      </c>
      <c r="AL10" s="54">
        <f>'Consolidado - DRE'!AL10-'Alea - DRE'!AL10</f>
        <v>140.5</v>
      </c>
      <c r="AM10" s="108">
        <f>'Consolidado - DRE'!AM10-'Alea - DRE'!AM10</f>
        <v>585.79999999999995</v>
      </c>
      <c r="AN10" s="54">
        <f>'Consolidado - DRE'!AN10-'Alea - DRE'!AN10</f>
        <v>163.30000000000001</v>
      </c>
      <c r="AO10" s="54">
        <f>'Consolidado - DRE'!AO10-'Alea - DRE'!AO10</f>
        <v>155</v>
      </c>
      <c r="AP10" s="54">
        <f>'Consolidado - DRE'!AP10-'Alea - DRE'!AP10</f>
        <v>143.80000000000001</v>
      </c>
      <c r="AQ10" s="54">
        <f>'Consolidado - DRE'!AQ10-'Alea - DRE'!AQ10</f>
        <v>123.7</v>
      </c>
      <c r="AR10" s="108">
        <f>'Consolidado - DRE'!AR10-'Alea - DRE'!AR10</f>
        <v>468.6</v>
      </c>
      <c r="AS10" s="54">
        <f>'Consolidado - DRE'!AS10-'Alea - DRE'!AS10</f>
        <v>126.7</v>
      </c>
      <c r="AT10" s="54">
        <f>'Consolidado - DRE'!AT10-'Alea - DRE'!AT10</f>
        <v>131.1</v>
      </c>
      <c r="AU10" s="54">
        <f>'Consolidado - DRE'!AU10-'Alea - DRE'!AU10</f>
        <v>103.5</v>
      </c>
      <c r="AV10" s="54">
        <f>'Consolidado - DRE'!AV10-'Alea - DRE'!AV10</f>
        <v>107.3</v>
      </c>
      <c r="AW10" s="108">
        <f>'Consolidado - DRE'!AW10-'Alea - DRE'!AW10</f>
        <v>323</v>
      </c>
      <c r="AX10" s="54">
        <f>'Consolidado - DRE'!AX10-'Alea - DRE'!AX10</f>
        <v>95.9</v>
      </c>
      <c r="AY10" s="54">
        <f>'Consolidado - DRE'!AY10-'Alea - DRE'!AY10</f>
        <v>90.9</v>
      </c>
      <c r="AZ10" s="54">
        <f>'Consolidado - DRE'!AZ10-'Alea - DRE'!AZ10</f>
        <v>67.400000000000006</v>
      </c>
      <c r="BA10" s="54">
        <f>'Consolidado - DRE'!BA10-'Alea - DRE'!BA10</f>
        <v>68.7</v>
      </c>
      <c r="BB10" s="108">
        <f>'Consolidado - DRE'!BB10-'Alea - DRE'!BB10</f>
        <v>245.4</v>
      </c>
      <c r="BC10" s="54">
        <f>'Consolidado - DRE'!BC10-'Alea - DRE'!BC10</f>
        <v>58.7</v>
      </c>
      <c r="BD10" s="54">
        <f>'Consolidado - DRE'!BD10-'Alea - DRE'!BD10</f>
        <v>67.400000000000006</v>
      </c>
      <c r="BE10" s="54">
        <f>'Consolidado - DRE'!BE10-'Alea - DRE'!BE10</f>
        <v>68.3</v>
      </c>
      <c r="BF10" s="54">
        <f>'Consolidado - DRE'!BF10-'Alea - DRE'!BF10</f>
        <v>51.1</v>
      </c>
      <c r="BG10" s="108">
        <f>'Consolidado - DRE'!BG10-'Alea - DRE'!BG10</f>
        <v>125.9</v>
      </c>
      <c r="BH10" s="54">
        <f>'Consolidado - DRE'!BH10-'Alea - DRE'!BH10</f>
        <v>49.5</v>
      </c>
      <c r="BI10" s="54">
        <f>'Consolidado - DRE'!BI10-'Alea - DRE'!BI10</f>
        <v>22.1</v>
      </c>
      <c r="BJ10" s="54">
        <f>'Consolidado - DRE'!BJ10-'Alea - DRE'!BJ10</f>
        <v>45.8</v>
      </c>
      <c r="BK10" s="54">
        <f>'Consolidado - DRE'!BK10-'Alea - DRE'!BK10</f>
        <v>8.5</v>
      </c>
      <c r="BL10" s="108">
        <f>'Consolidado - DRE'!BL10-'Alea - DRE'!BL10</f>
        <v>65.2</v>
      </c>
      <c r="BM10" s="54">
        <f>'Consolidado - DRE'!BM10-'Alea - DRE'!BM10</f>
        <v>47.6</v>
      </c>
      <c r="BN10" s="54">
        <f>'Consolidado - DRE'!BN10-'Alea - DRE'!BN10</f>
        <v>7.6</v>
      </c>
      <c r="BO10" s="54">
        <f>'Consolidado - DRE'!BO10-'Alea - DRE'!BO10</f>
        <v>19.7</v>
      </c>
      <c r="BP10" s="54">
        <f>'Consolidado - DRE'!BP10-'Alea - DRE'!BP10</f>
        <v>-9.6</v>
      </c>
      <c r="BQ10" s="108">
        <f>'Consolidado - DRE'!BQ10-'Alea - DRE'!BQ10</f>
        <v>130.4</v>
      </c>
      <c r="BR10" s="54">
        <f>'Consolidado - DRE'!BR10-'Alea - DRE'!BR10</f>
        <v>9</v>
      </c>
      <c r="BS10" s="54">
        <f>'Consolidado - DRE'!BS10-'Alea - DRE'!BS10</f>
        <v>48.2</v>
      </c>
      <c r="BT10" s="54">
        <f>'Consolidado - DRE'!BT10-'Alea - DRE'!BT10</f>
        <v>54.1</v>
      </c>
      <c r="BU10" s="54">
        <f>'Consolidado - DRE'!BU10-'Alea - DRE'!BU10</f>
        <v>19.100000000000001</v>
      </c>
      <c r="BV10" s="108">
        <f>'Consolidado - DRE'!BV10-'Alea - DRE'!BV10</f>
        <v>-281.89999999999998</v>
      </c>
      <c r="BW10" s="54">
        <f>'Consolidado - DRE'!BW10-'Alea - DRE'!BW10</f>
        <v>-300.89999999999998</v>
      </c>
      <c r="BX10" s="54">
        <f>'Consolidado - DRE'!BX10-'Alea - DRE'!BX10</f>
        <v>-26.6</v>
      </c>
      <c r="BY10" s="54">
        <f>'Consolidado - DRE'!BY10-'Alea - DRE'!BY10</f>
        <v>35.9</v>
      </c>
      <c r="BZ10" s="54">
        <f>'Consolidado - DRE'!BZ10-'Alea - DRE'!BZ10</f>
        <v>9.8000000000000007</v>
      </c>
    </row>
    <row r="11" spans="1:78" x14ac:dyDescent="0.2">
      <c r="A11" s="39" t="s">
        <v>109</v>
      </c>
      <c r="B11" s="24">
        <f>'Consolidado - DRE'!B11-'Alea - DRE'!B11</f>
        <v>480.8555569799999</v>
      </c>
      <c r="C11" s="24">
        <f>'Consolidado - DRE'!C11-'Alea - DRE'!C11</f>
        <v>421.51280886000001</v>
      </c>
      <c r="D11" s="97">
        <f>'Consolidado - DRE'!D11-'Alea - DRE'!D11</f>
        <v>1356.2</v>
      </c>
      <c r="E11" s="24">
        <f>'Consolidado - DRE'!E11-'Alea - DRE'!E11</f>
        <v>398.5</v>
      </c>
      <c r="F11" s="24">
        <f>'Consolidado - DRE'!F11-'Alea - DRE'!F11</f>
        <v>358.79766133000015</v>
      </c>
      <c r="G11" s="24">
        <f>'Consolidado - DRE'!G11-'Alea - DRE'!G11</f>
        <v>313.09998544000007</v>
      </c>
      <c r="H11" s="24">
        <f>'Consolidado - DRE'!H11-'Alea - DRE'!H11</f>
        <v>285.76613672999997</v>
      </c>
      <c r="I11" s="97">
        <f>'Consolidado - DRE'!I11-'Alea - DRE'!I11</f>
        <v>959.17087810999999</v>
      </c>
      <c r="J11" s="24">
        <f>'Consolidado - DRE'!J11-'Alea - DRE'!J11</f>
        <v>255.06898672999992</v>
      </c>
      <c r="K11" s="24">
        <f>'Consolidado - DRE'!K11-'Alea - DRE'!K11</f>
        <v>285.82698585000009</v>
      </c>
      <c r="L11" s="24">
        <f>'Consolidado - DRE'!L11-'Alea - DRE'!L11</f>
        <v>221.83203632000004</v>
      </c>
      <c r="M11" s="24">
        <f>'Consolidado - DRE'!M11-'Alea - DRE'!M11</f>
        <v>196.44286921000005</v>
      </c>
      <c r="N11" s="97">
        <f>'Consolidado - DRE'!N11-'Alea - DRE'!N11</f>
        <v>701.93300000000011</v>
      </c>
      <c r="O11" s="24">
        <f>'Consolidado - DRE'!O11-'Alea - DRE'!O11</f>
        <v>191.27826787000001</v>
      </c>
      <c r="P11" s="24">
        <f>'Consolidado - DRE'!P11-'Alea - DRE'!P11</f>
        <v>188.36485252000008</v>
      </c>
      <c r="Q11" s="24">
        <f>'Consolidado - DRE'!Q11-'Alea - DRE'!Q11</f>
        <v>161.87436865999987</v>
      </c>
      <c r="R11" s="24">
        <f>'Consolidado - DRE'!R11-'Alea - DRE'!R11</f>
        <v>160.10349425000001</v>
      </c>
      <c r="S11" s="97">
        <f>'Consolidado - DRE'!S11-'Alea - DRE'!S11</f>
        <v>371.74930652999996</v>
      </c>
      <c r="T11" s="24">
        <f>'Consolidado - DRE'!T11-'Alea - DRE'!T11</f>
        <v>94.617818</v>
      </c>
      <c r="U11" s="24">
        <f>'Consolidado - DRE'!U11-'Alea - DRE'!U11</f>
        <v>46.2</v>
      </c>
      <c r="V11" s="24">
        <f>'Consolidado - DRE'!V11-'Alea - DRE'!V11</f>
        <v>107.99175777999996</v>
      </c>
      <c r="W11" s="24">
        <f>'Consolidado - DRE'!W11-'Alea - DRE'!W11</f>
        <v>123.33414517999999</v>
      </c>
      <c r="X11" s="97">
        <f>'Consolidado - DRE'!X11-'Alea - DRE'!X11</f>
        <v>505.35480551999996</v>
      </c>
      <c r="Y11" s="24">
        <f>'Consolidado - DRE'!Y11-'Alea - DRE'!Y11</f>
        <v>-41.933775601000008</v>
      </c>
      <c r="Z11" s="24">
        <f>'Consolidado - DRE'!Z11-'Alea - DRE'!Z11</f>
        <v>165.51874139199998</v>
      </c>
      <c r="AA11" s="24">
        <f>'Consolidado - DRE'!AA11-'Alea - DRE'!AA11</f>
        <v>194.26983972899998</v>
      </c>
      <c r="AB11" s="24">
        <f>'Consolidado - DRE'!AB11-'Alea - DRE'!AB11</f>
        <v>187.5</v>
      </c>
      <c r="AC11" s="97">
        <f>'Consolidado - DRE'!AC11-'Alea - DRE'!AC11</f>
        <v>734.6</v>
      </c>
      <c r="AD11" s="24">
        <f>'Consolidado - DRE'!AD11-'Alea - DRE'!AD11</f>
        <v>216.4</v>
      </c>
      <c r="AE11" s="24">
        <f>'Consolidado - DRE'!AE11-'Alea - DRE'!AE11</f>
        <v>216.3</v>
      </c>
      <c r="AF11" s="24">
        <f>'Consolidado - DRE'!AF11-'Alea - DRE'!AF11</f>
        <v>169.8</v>
      </c>
      <c r="AG11" s="24">
        <f>'Consolidado - DRE'!AG11-'Alea - DRE'!AG11</f>
        <v>132.1</v>
      </c>
      <c r="AH11" s="97">
        <f>'Consolidado - DRE'!AH11-'Alea - DRE'!AH11</f>
        <v>681.7</v>
      </c>
      <c r="AI11" s="24">
        <f>'Consolidado - DRE'!AI11-'Alea - DRE'!AI11</f>
        <v>181.7</v>
      </c>
      <c r="AJ11" s="24">
        <f>'Consolidado - DRE'!AJ11-'Alea - DRE'!AJ11</f>
        <v>177.3</v>
      </c>
      <c r="AK11" s="24">
        <f>'Consolidado - DRE'!AK11-'Alea - DRE'!AK11</f>
        <v>176.4</v>
      </c>
      <c r="AL11" s="24">
        <f>'Consolidado - DRE'!AL11-'Alea - DRE'!AL11</f>
        <v>146.4</v>
      </c>
      <c r="AM11" s="97">
        <f>'Consolidado - DRE'!AM11-'Alea - DRE'!AM11</f>
        <v>610.5</v>
      </c>
      <c r="AN11" s="24">
        <f>'Consolidado - DRE'!AN11-'Alea - DRE'!AN11</f>
        <v>170.2</v>
      </c>
      <c r="AO11" s="24">
        <f>'Consolidado - DRE'!AO11-'Alea - DRE'!AO11</f>
        <v>161.30000000000001</v>
      </c>
      <c r="AP11" s="24">
        <f>'Consolidado - DRE'!AP11-'Alea - DRE'!AP11</f>
        <v>150</v>
      </c>
      <c r="AQ11" s="24">
        <f>'Consolidado - DRE'!AQ11-'Alea - DRE'!AQ11</f>
        <v>128.9</v>
      </c>
      <c r="AR11" s="97">
        <f>'Consolidado - DRE'!AR11-'Alea - DRE'!AR11</f>
        <v>498.8</v>
      </c>
      <c r="AS11" s="24">
        <f>'Consolidado - DRE'!AS11-'Alea - DRE'!AS11</f>
        <v>134</v>
      </c>
      <c r="AT11" s="24">
        <f>'Consolidado - DRE'!AT11-'Alea - DRE'!AT11</f>
        <v>143.69999999999999</v>
      </c>
      <c r="AU11" s="24">
        <f>'Consolidado - DRE'!AU11-'Alea - DRE'!AU11</f>
        <v>108.8</v>
      </c>
      <c r="AV11" s="24">
        <f>'Consolidado - DRE'!AV11-'Alea - DRE'!AV11</f>
        <v>112.3</v>
      </c>
      <c r="AW11" s="97">
        <f>'Consolidado - DRE'!AW11-'Alea - DRE'!AW11</f>
        <v>351.1</v>
      </c>
      <c r="AX11" s="24">
        <f>'Consolidado - DRE'!AX11-'Alea - DRE'!AX11</f>
        <v>109.1</v>
      </c>
      <c r="AY11" s="24">
        <f>'Consolidado - DRE'!AY11-'Alea - DRE'!AY11</f>
        <v>94.8</v>
      </c>
      <c r="AZ11" s="24">
        <f>'Consolidado - DRE'!AZ11-'Alea - DRE'!AZ11</f>
        <v>73</v>
      </c>
      <c r="BA11" s="24">
        <f>'Consolidado - DRE'!BA11-'Alea - DRE'!BA11</f>
        <v>74.3</v>
      </c>
      <c r="BB11" s="97">
        <f>'Consolidado - DRE'!BB11-'Alea - DRE'!BB11</f>
        <v>260.2</v>
      </c>
      <c r="BC11" s="24">
        <f>'Consolidado - DRE'!BC11-'Alea - DRE'!BC11</f>
        <v>61.9</v>
      </c>
      <c r="BD11" s="24">
        <f>'Consolidado - DRE'!BD11-'Alea - DRE'!BD11</f>
        <v>71.2</v>
      </c>
      <c r="BE11" s="24">
        <f>'Consolidado - DRE'!BE11-'Alea - DRE'!BE11</f>
        <v>73.3</v>
      </c>
      <c r="BF11" s="24">
        <f>'Consolidado - DRE'!BF11-'Alea - DRE'!BF11</f>
        <v>53.8</v>
      </c>
      <c r="BG11" s="97">
        <f>'Consolidado - DRE'!BG11-'Alea - DRE'!BG11</f>
        <v>153.1</v>
      </c>
      <c r="BH11" s="24">
        <f>'Consolidado - DRE'!BH11-'Alea - DRE'!BH11</f>
        <v>45.3</v>
      </c>
      <c r="BI11" s="24">
        <f>'Consolidado - DRE'!BI11-'Alea - DRE'!BI11</f>
        <v>38.5</v>
      </c>
      <c r="BJ11" s="24">
        <f>'Consolidado - DRE'!BJ11-'Alea - DRE'!BJ11</f>
        <v>53.8</v>
      </c>
      <c r="BK11" s="24">
        <f>'Consolidado - DRE'!BK11-'Alea - DRE'!BK11</f>
        <v>15.6</v>
      </c>
      <c r="BL11" s="97">
        <f>'Consolidado - DRE'!BL11-'Alea - DRE'!BL11</f>
        <v>122.7</v>
      </c>
      <c r="BM11" s="24">
        <f>'Consolidado - DRE'!BM11-'Alea - DRE'!BM11</f>
        <v>61.2</v>
      </c>
      <c r="BN11" s="24">
        <f>'Consolidado - DRE'!BN11-'Alea - DRE'!BN11</f>
        <v>24.2</v>
      </c>
      <c r="BO11" s="24">
        <f>'Consolidado - DRE'!BO11-'Alea - DRE'!BO11</f>
        <v>35.4</v>
      </c>
      <c r="BP11" s="24">
        <f>'Consolidado - DRE'!BP11-'Alea - DRE'!BP11</f>
        <v>1.9</v>
      </c>
      <c r="BQ11" s="97">
        <f>'Consolidado - DRE'!BQ11-'Alea - DRE'!BQ11</f>
        <v>184.5</v>
      </c>
      <c r="BR11" s="24">
        <f>'Consolidado - DRE'!BR11-'Alea - DRE'!BR11</f>
        <v>16.100000000000001</v>
      </c>
      <c r="BS11" s="24">
        <f>'Consolidado - DRE'!BS11-'Alea - DRE'!BS11</f>
        <v>73.5</v>
      </c>
      <c r="BT11" s="24">
        <f>'Consolidado - DRE'!BT11-'Alea - DRE'!BT11</f>
        <v>69.599999999999994</v>
      </c>
      <c r="BU11" s="24">
        <f>'Consolidado - DRE'!BU11-'Alea - DRE'!BU11</f>
        <v>25.3</v>
      </c>
      <c r="BV11" s="97">
        <f>'Consolidado - DRE'!BV11-'Alea - DRE'!BV11</f>
        <v>-264.10000000000002</v>
      </c>
      <c r="BW11" s="24">
        <f>'Consolidado - DRE'!BW11-'Alea - DRE'!BW11</f>
        <v>-297.60000000000002</v>
      </c>
      <c r="BX11" s="24">
        <f>'Consolidado - DRE'!BX11-'Alea - DRE'!BX11</f>
        <v>-21.4</v>
      </c>
      <c r="BY11" s="24">
        <f>'Consolidado - DRE'!BY11-'Alea - DRE'!BY11</f>
        <v>42</v>
      </c>
      <c r="BZ11" s="24">
        <f>'Consolidado - DRE'!BZ11-'Alea - DRE'!BZ11</f>
        <v>12.9</v>
      </c>
    </row>
    <row r="12" spans="1:78" s="55" customFormat="1" x14ac:dyDescent="0.2">
      <c r="A12" s="60" t="s">
        <v>134</v>
      </c>
      <c r="B12" s="65">
        <f t="shared" ref="B12" si="0">B10/B8</f>
        <v>0.38308160616528808</v>
      </c>
      <c r="C12" s="65">
        <f t="shared" ref="C12:J12" si="1">C10/C8</f>
        <v>0.36187700335294193</v>
      </c>
      <c r="D12" s="109">
        <f t="shared" si="1"/>
        <v>0.3350261780104713</v>
      </c>
      <c r="E12" s="65">
        <f t="shared" si="1"/>
        <v>0.3456992180396436</v>
      </c>
      <c r="F12" s="65">
        <f t="shared" si="1"/>
        <v>0.32694085280680935</v>
      </c>
      <c r="G12" s="65">
        <f t="shared" si="1"/>
        <v>0.32757881701856051</v>
      </c>
      <c r="H12" s="65">
        <f t="shared" si="1"/>
        <v>0.33930125104883613</v>
      </c>
      <c r="I12" s="109">
        <f t="shared" si="1"/>
        <v>0.2875494154476988</v>
      </c>
      <c r="J12" s="65">
        <f t="shared" si="1"/>
        <v>0.28391571184306647</v>
      </c>
      <c r="K12" s="65">
        <f>K10/K8</f>
        <v>0.31009582829404142</v>
      </c>
      <c r="L12" s="65">
        <f>L10/L8</f>
        <v>0.29136482553408438</v>
      </c>
      <c r="M12" s="65">
        <f>M10/M8</f>
        <v>0.26044951903290303</v>
      </c>
      <c r="N12" s="109">
        <f t="shared" ref="N12:P12" si="2">N10/N8</f>
        <v>0.22437059062818759</v>
      </c>
      <c r="O12" s="65">
        <f t="shared" si="2"/>
        <v>0.24341154452473401</v>
      </c>
      <c r="P12" s="65">
        <f t="shared" si="2"/>
        <v>0.22481583140043698</v>
      </c>
      <c r="Q12" s="65">
        <v>0.20432668973269513</v>
      </c>
      <c r="R12" s="65">
        <v>0.224295847765072</v>
      </c>
      <c r="S12" s="109">
        <v>0.12989578215090372</v>
      </c>
      <c r="T12" s="65">
        <v>0.12944053062073793</v>
      </c>
      <c r="U12" s="65">
        <v>6.7366437989724401E-2</v>
      </c>
      <c r="V12" s="65">
        <v>0.13205405957895824</v>
      </c>
      <c r="W12" s="65">
        <v>0.19047423381108769</v>
      </c>
      <c r="X12" s="109">
        <v>0.18602294582730891</v>
      </c>
      <c r="Y12" s="65">
        <v>-9.7969096386880034E-2</v>
      </c>
      <c r="Z12" s="65">
        <v>0.21510429113602059</v>
      </c>
      <c r="AA12" s="65">
        <v>0.26651832688551713</v>
      </c>
      <c r="AB12" s="65">
        <v>0.29675642950148035</v>
      </c>
      <c r="AC12" s="109">
        <v>0.31123714000672115</v>
      </c>
      <c r="AD12" s="65">
        <v>0.30539984575618107</v>
      </c>
      <c r="AE12" s="65">
        <v>0.32280065943166042</v>
      </c>
      <c r="AF12" s="65">
        <v>0.30742197226145007</v>
      </c>
      <c r="AG12" s="65">
        <v>0.30749232826373463</v>
      </c>
      <c r="AH12" s="109">
        <v>0.33232945216086573</v>
      </c>
      <c r="AI12" s="65">
        <v>0.31866068173700435</v>
      </c>
      <c r="AJ12" s="65">
        <v>0.33043616763970796</v>
      </c>
      <c r="AK12" s="65">
        <v>0.34028284662205405</v>
      </c>
      <c r="AL12" s="65">
        <v>0.34331588951269681</v>
      </c>
      <c r="AM12" s="109">
        <v>0.34844824161013144</v>
      </c>
      <c r="AN12" s="65">
        <v>0.35922206238809773</v>
      </c>
      <c r="AO12" s="65">
        <v>0.33591422175704111</v>
      </c>
      <c r="AP12" s="65">
        <v>0.36040433603792782</v>
      </c>
      <c r="AQ12" s="65">
        <v>0.33783425710172554</v>
      </c>
      <c r="AR12" s="109">
        <v>0.34510318844336574</v>
      </c>
      <c r="AS12" s="65">
        <v>0.35477350355563025</v>
      </c>
      <c r="AT12" s="65">
        <v>0.36269130411924705</v>
      </c>
      <c r="AU12" s="65">
        <v>0.32897379829390161</v>
      </c>
      <c r="AV12" s="65">
        <v>0.33051831456140834</v>
      </c>
      <c r="AW12" s="109">
        <v>0.30683189102411879</v>
      </c>
      <c r="AX12" s="65">
        <v>0.33433598460819919</v>
      </c>
      <c r="AY12" s="65">
        <v>0.33614408393066403</v>
      </c>
      <c r="AZ12" s="65">
        <v>0.25851892476499844</v>
      </c>
      <c r="BA12" s="65">
        <v>0.2930906579351274</v>
      </c>
      <c r="BB12" s="109">
        <v>0.28835365151440384</v>
      </c>
      <c r="BC12" s="65">
        <v>0.28362553306708183</v>
      </c>
      <c r="BD12" s="65">
        <v>0.30416140097490529</v>
      </c>
      <c r="BE12" s="65">
        <v>0.28080876213821837</v>
      </c>
      <c r="BF12" s="65">
        <v>0.28450817251160548</v>
      </c>
      <c r="BG12" s="109">
        <v>0.22080619078188093</v>
      </c>
      <c r="BH12" s="65">
        <v>0.31284856217117518</v>
      </c>
      <c r="BI12" s="65">
        <v>0.1716368712917361</v>
      </c>
      <c r="BJ12" s="65">
        <v>0.25869446030193927</v>
      </c>
      <c r="BK12" s="65">
        <v>7.9829355079234735E-2</v>
      </c>
      <c r="BL12" s="109">
        <v>7.9813079539060042E-2</v>
      </c>
      <c r="BM12" s="65">
        <v>0.22136186172910741</v>
      </c>
      <c r="BN12" s="65">
        <v>3.8627332808972778E-2</v>
      </c>
      <c r="BO12" s="65">
        <v>7.4047669078137687E-2</v>
      </c>
      <c r="BP12" s="65">
        <v>-6.8605853206430825E-2</v>
      </c>
      <c r="BQ12" s="109">
        <v>0.12201176679668151</v>
      </c>
      <c r="BR12" s="65">
        <v>4.6431682188561314E-2</v>
      </c>
      <c r="BS12" s="65">
        <v>0.15670599394498508</v>
      </c>
      <c r="BT12" s="65">
        <v>0.19801896902993119</v>
      </c>
      <c r="BU12" s="65">
        <v>6.4853698876282187E-2</v>
      </c>
      <c r="BV12" s="109">
        <v>-0.64161744454687186</v>
      </c>
      <c r="BW12" s="65">
        <v>0.89743750335522432</v>
      </c>
      <c r="BX12" s="65">
        <v>-0.11222240486215604</v>
      </c>
      <c r="BY12" s="65">
        <v>0.11832597085778326</v>
      </c>
      <c r="BZ12" s="65">
        <v>4.1690879879674597E-2</v>
      </c>
    </row>
    <row r="13" spans="1:78" s="55" customFormat="1" x14ac:dyDescent="0.2">
      <c r="A13" s="60" t="s">
        <v>136</v>
      </c>
      <c r="B13" s="65">
        <f t="shared" ref="B13" si="3">B11/B8</f>
        <v>0.39906925846970459</v>
      </c>
      <c r="C13" s="65">
        <f t="shared" ref="C13:J13" si="4">C11/C8</f>
        <v>0.37908442360053501</v>
      </c>
      <c r="D13" s="109">
        <f t="shared" si="4"/>
        <v>0.35502617801047126</v>
      </c>
      <c r="E13" s="65">
        <f t="shared" si="4"/>
        <v>0.36233860701945808</v>
      </c>
      <c r="F13" s="65">
        <f t="shared" si="4"/>
        <v>0.34504517732043344</v>
      </c>
      <c r="G13" s="65">
        <f t="shared" si="4"/>
        <v>0.35089648279291191</v>
      </c>
      <c r="H13" s="65">
        <f t="shared" si="4"/>
        <v>0.36265417501496938</v>
      </c>
      <c r="I13" s="109">
        <f t="shared" si="4"/>
        <v>0.31727829514756323</v>
      </c>
      <c r="J13" s="65">
        <f t="shared" si="4"/>
        <v>0.32228336348577996</v>
      </c>
      <c r="K13" s="65">
        <f>K11/K8</f>
        <v>0.3413671730557038</v>
      </c>
      <c r="L13" s="65">
        <f>L11/L8</f>
        <v>0.31480065503141147</v>
      </c>
      <c r="M13" s="65">
        <f>M11/M8</f>
        <v>0.28482239519709507</v>
      </c>
      <c r="N13" s="109">
        <f t="shared" ref="N13:BY13" si="5">N11/N8</f>
        <v>0.25113513540588495</v>
      </c>
      <c r="O13" s="65">
        <f t="shared" si="5"/>
        <v>0.26951109832433129</v>
      </c>
      <c r="P13" s="65">
        <f t="shared" si="5"/>
        <v>0.25021272066658734</v>
      </c>
      <c r="Q13" s="65">
        <f t="shared" si="5"/>
        <v>0.23510084830620318</v>
      </c>
      <c r="R13" s="65">
        <f t="shared" si="5"/>
        <v>0.24863711004822403</v>
      </c>
      <c r="S13" s="109">
        <f t="shared" si="5"/>
        <v>0.15605122597941223</v>
      </c>
      <c r="T13" s="65">
        <f t="shared" si="5"/>
        <v>0.15202815986365209</v>
      </c>
      <c r="U13" s="65">
        <f t="shared" si="5"/>
        <v>8.1036424294088555E-2</v>
      </c>
      <c r="V13" s="65">
        <f t="shared" si="5"/>
        <v>0.17455529555412072</v>
      </c>
      <c r="W13" s="65">
        <f t="shared" si="5"/>
        <v>0.2159688085668329</v>
      </c>
      <c r="X13" s="109">
        <f t="shared" si="5"/>
        <v>0.20046255579557903</v>
      </c>
      <c r="Y13" s="65">
        <f t="shared" si="5"/>
        <v>-8.2853010998626783E-2</v>
      </c>
      <c r="Z13" s="65">
        <f t="shared" si="5"/>
        <v>0.23212725858084399</v>
      </c>
      <c r="AA13" s="65">
        <f t="shared" si="5"/>
        <v>0.27797731963097111</v>
      </c>
      <c r="AB13" s="65">
        <f t="shared" si="5"/>
        <v>0.31099684856526788</v>
      </c>
      <c r="AC13" s="109">
        <f t="shared" si="5"/>
        <v>0.32185418857343145</v>
      </c>
      <c r="AD13" s="65">
        <f t="shared" si="5"/>
        <v>0.31549788598921125</v>
      </c>
      <c r="AE13" s="65">
        <f t="shared" si="5"/>
        <v>0.33048128342245991</v>
      </c>
      <c r="AF13" s="65">
        <f t="shared" si="5"/>
        <v>0.32275232845466645</v>
      </c>
      <c r="AG13" s="65">
        <f t="shared" si="5"/>
        <v>0.31770081770081771</v>
      </c>
      <c r="AH13" s="109">
        <f t="shared" si="5"/>
        <v>0.34957181682990618</v>
      </c>
      <c r="AI13" s="65">
        <f t="shared" si="5"/>
        <v>0.33456085435463079</v>
      </c>
      <c r="AJ13" s="65">
        <f t="shared" si="5"/>
        <v>0.34867256637168142</v>
      </c>
      <c r="AK13" s="65">
        <f t="shared" si="5"/>
        <v>0.36066244121856472</v>
      </c>
      <c r="AL13" s="65">
        <f t="shared" si="5"/>
        <v>0.35768385047642315</v>
      </c>
      <c r="AM13" s="109">
        <f t="shared" si="5"/>
        <v>0.36311187771367393</v>
      </c>
      <c r="AN13" s="65">
        <f t="shared" si="5"/>
        <v>0.37439507259128901</v>
      </c>
      <c r="AO13" s="65">
        <f t="shared" si="5"/>
        <v>0.34951245937161435</v>
      </c>
      <c r="AP13" s="65">
        <f t="shared" si="5"/>
        <v>0.37584565271861686</v>
      </c>
      <c r="AQ13" s="65">
        <f t="shared" si="5"/>
        <v>0.35208959300737502</v>
      </c>
      <c r="AR13" s="109">
        <f t="shared" si="5"/>
        <v>0.36733190956624195</v>
      </c>
      <c r="AS13" s="65">
        <f t="shared" si="5"/>
        <v>0.37513997760358342</v>
      </c>
      <c r="AT13" s="65">
        <f t="shared" si="5"/>
        <v>0.39762036524626454</v>
      </c>
      <c r="AU13" s="65">
        <f t="shared" si="5"/>
        <v>0.34583598219961853</v>
      </c>
      <c r="AV13" s="65">
        <f t="shared" si="5"/>
        <v>0.34585771481367417</v>
      </c>
      <c r="AW13" s="109">
        <f t="shared" si="5"/>
        <v>0.33352332098413606</v>
      </c>
      <c r="AX13" s="65">
        <f t="shared" si="5"/>
        <v>0.38027187173231092</v>
      </c>
      <c r="AY13" s="65">
        <f t="shared" si="5"/>
        <v>0.35046210720887244</v>
      </c>
      <c r="AZ13" s="65">
        <f t="shared" si="5"/>
        <v>0.28001534330648253</v>
      </c>
      <c r="BA13" s="65">
        <f t="shared" si="5"/>
        <v>0.31670929241261719</v>
      </c>
      <c r="BB13" s="109">
        <f t="shared" si="5"/>
        <v>0.30575793184488836</v>
      </c>
      <c r="BC13" s="65">
        <f t="shared" si="5"/>
        <v>0.29932301740812378</v>
      </c>
      <c r="BD13" s="65">
        <f t="shared" si="5"/>
        <v>0.32129963898916969</v>
      </c>
      <c r="BE13" s="65">
        <f t="shared" si="5"/>
        <v>0.30152200740436036</v>
      </c>
      <c r="BF13" s="65">
        <f t="shared" si="5"/>
        <v>0.29988851727982158</v>
      </c>
      <c r="BG13" s="109">
        <f t="shared" si="5"/>
        <v>0.26854937730222767</v>
      </c>
      <c r="BH13" s="65">
        <f t="shared" si="5"/>
        <v>0.28616550852811112</v>
      </c>
      <c r="BI13" s="65">
        <f t="shared" si="5"/>
        <v>0.29868114817688129</v>
      </c>
      <c r="BJ13" s="65">
        <f t="shared" si="5"/>
        <v>0.30412662521198414</v>
      </c>
      <c r="BK13" s="65">
        <f t="shared" si="5"/>
        <v>0.14716981132075471</v>
      </c>
      <c r="BL13" s="109">
        <f t="shared" si="5"/>
        <v>0.15009174311926607</v>
      </c>
      <c r="BM13" s="65">
        <f t="shared" si="5"/>
        <v>0.28478362028850629</v>
      </c>
      <c r="BN13" s="65">
        <f t="shared" si="5"/>
        <v>0.12359550561797751</v>
      </c>
      <c r="BO13" s="65">
        <f t="shared" si="5"/>
        <v>0.13283302063789867</v>
      </c>
      <c r="BP13" s="65">
        <f t="shared" si="5"/>
        <v>1.3542409123307198E-2</v>
      </c>
      <c r="BQ13" s="109">
        <f t="shared" si="5"/>
        <v>0.17257506313721824</v>
      </c>
      <c r="BR13" s="65">
        <f t="shared" si="5"/>
        <v>8.2989690721649495E-2</v>
      </c>
      <c r="BS13" s="65">
        <f t="shared" si="5"/>
        <v>0.2387914230019493</v>
      </c>
      <c r="BT13" s="65">
        <f t="shared" si="5"/>
        <v>0.25457205559619606</v>
      </c>
      <c r="BU13" s="65">
        <f t="shared" si="5"/>
        <v>8.611300204220558E-2</v>
      </c>
      <c r="BV13" s="109">
        <f t="shared" si="5"/>
        <v>-0.60118370134304577</v>
      </c>
      <c r="BW13" s="65">
        <f t="shared" si="5"/>
        <v>0.88756337608112146</v>
      </c>
      <c r="BX13" s="65">
        <f t="shared" si="5"/>
        <v>-9.0181205225453004E-2</v>
      </c>
      <c r="BY13" s="65">
        <f t="shared" si="5"/>
        <v>0.13847675568743817</v>
      </c>
      <c r="BZ13" s="65">
        <f t="shared" ref="BZ13" si="6">BZ11/BZ8</f>
        <v>5.5128205128205127E-2</v>
      </c>
    </row>
    <row r="14" spans="1:78" s="55" customFormat="1" x14ac:dyDescent="0.2">
      <c r="A14" s="34" t="s">
        <v>184</v>
      </c>
      <c r="B14" s="54">
        <f>'Consolidado - DRE'!B14-'Alea - DRE'!B14</f>
        <v>-215.3047311</v>
      </c>
      <c r="C14" s="54">
        <f>'Consolidado - DRE'!C14-'Alea - DRE'!C14</f>
        <v>-171.04992714999997</v>
      </c>
      <c r="D14" s="108">
        <f>'Consolidado - DRE'!D14-'Alea - DRE'!D14</f>
        <v>-621</v>
      </c>
      <c r="E14" s="54">
        <f>'Consolidado - DRE'!E14-'Alea - DRE'!E14</f>
        <v>-175.1</v>
      </c>
      <c r="F14" s="54">
        <f>'Consolidado - DRE'!F14-'Alea - DRE'!F14</f>
        <v>-162.53042768</v>
      </c>
      <c r="G14" s="54">
        <f>'Consolidado - DRE'!G14-'Alea - DRE'!G14</f>
        <v>-147.31852003</v>
      </c>
      <c r="H14" s="54">
        <f>'Consolidado - DRE'!H14-'Alea - DRE'!H14</f>
        <v>-135.98679361999999</v>
      </c>
      <c r="I14" s="108">
        <f>'Consolidado - DRE'!I14-'Alea - DRE'!I14</f>
        <v>-505.07098036000002</v>
      </c>
      <c r="J14" s="54">
        <f>'Consolidado - DRE'!J14-'Alea - DRE'!J14</f>
        <v>-130.46289066000003</v>
      </c>
      <c r="K14" s="54">
        <f>'Consolidado - DRE'!K14-'Alea - DRE'!K14</f>
        <v>-142.86429179000001</v>
      </c>
      <c r="L14" s="54">
        <f>'Consolidado - DRE'!L14-'Alea - DRE'!L14</f>
        <v>-132.36367002</v>
      </c>
      <c r="M14" s="54">
        <f>'Consolidado - DRE'!M14-'Alea - DRE'!M14</f>
        <v>-99.380127889999997</v>
      </c>
      <c r="N14" s="108">
        <f>'Consolidado - DRE'!N14-'Alea - DRE'!N14</f>
        <v>-484.09368588000007</v>
      </c>
      <c r="O14" s="54">
        <f>'Consolidado - DRE'!O14-'Alea - DRE'!O14</f>
        <v>-127.04517183999997</v>
      </c>
      <c r="P14" s="54">
        <f>'Consolidado - DRE'!P14-'Alea - DRE'!P14</f>
        <v>-141.78376273000003</v>
      </c>
      <c r="Q14" s="54">
        <f>'Consolidado - DRE'!Q14-'Alea - DRE'!Q14</f>
        <v>-112.92655336</v>
      </c>
      <c r="R14" s="54">
        <f>'Consolidado - DRE'!R14-'Alea - DRE'!R14</f>
        <v>-102.33407064000001</v>
      </c>
      <c r="S14" s="108">
        <f>'Consolidado - DRE'!S14-'Alea - DRE'!S14</f>
        <v>-545.60551719</v>
      </c>
      <c r="T14" s="54">
        <f>'Consolidado - DRE'!T14-'Alea - DRE'!T14</f>
        <v>-138.06016998000001</v>
      </c>
      <c r="U14" s="54">
        <f>'Consolidado - DRE'!U14-'Alea - DRE'!U14</f>
        <v>-155.07400000000001</v>
      </c>
      <c r="V14" s="54">
        <f>'Consolidado - DRE'!V14-'Alea - DRE'!V14</f>
        <v>-134.31355101</v>
      </c>
      <c r="W14" s="54">
        <f>'Consolidado - DRE'!W14-'Alea - DRE'!W14</f>
        <v>-118.15779620000001</v>
      </c>
      <c r="X14" s="108">
        <f>'Consolidado - DRE'!X14-'Alea - DRE'!X14</f>
        <v>-511.84767289500002</v>
      </c>
      <c r="Y14" s="54">
        <f>'Consolidado - DRE'!Y14-'Alea - DRE'!Y14</f>
        <v>-155.399711096</v>
      </c>
      <c r="Z14" s="54">
        <f>'Consolidado - DRE'!Z14-'Alea - DRE'!Z14</f>
        <v>-116.603496823</v>
      </c>
      <c r="AA14" s="54">
        <f>'Consolidado - DRE'!AA14-'Alea - DRE'!AA14</f>
        <v>-124.04587049600001</v>
      </c>
      <c r="AB14" s="54">
        <f>'Consolidado - DRE'!AB14-'Alea - DRE'!AB14</f>
        <v>-115.79859448000001</v>
      </c>
      <c r="AC14" s="108">
        <f>'Consolidado - DRE'!AC14-'Alea - DRE'!AC14</f>
        <v>-445.71000000000004</v>
      </c>
      <c r="AD14" s="54">
        <f>'Consolidado - DRE'!AD14-'Alea - DRE'!AD14</f>
        <v>-118.379</v>
      </c>
      <c r="AE14" s="54">
        <f>'Consolidado - DRE'!AE14-'Alea - DRE'!AE14</f>
        <v>-122.551</v>
      </c>
      <c r="AF14" s="54">
        <f>'Consolidado - DRE'!AF14-'Alea - DRE'!AF14</f>
        <v>-105.643</v>
      </c>
      <c r="AG14" s="54">
        <f>'Consolidado - DRE'!AG14-'Alea - DRE'!AG14</f>
        <v>-99.137000000000015</v>
      </c>
      <c r="AH14" s="108">
        <f>'Consolidado - DRE'!AH14-'Alea - DRE'!AH14</f>
        <v>-357.34399999999999</v>
      </c>
      <c r="AI14" s="54">
        <f>'Consolidado - DRE'!AI14-'Alea - DRE'!AI14</f>
        <v>-90.435000000000002</v>
      </c>
      <c r="AJ14" s="54">
        <f>'Consolidado - DRE'!AJ14-'Alea - DRE'!AJ14</f>
        <v>-96.518999999999991</v>
      </c>
      <c r="AK14" s="54">
        <f>'Consolidado - DRE'!AK14-'Alea - DRE'!AK14</f>
        <v>-86.674999999999983</v>
      </c>
      <c r="AL14" s="54">
        <f>'Consolidado - DRE'!AL14-'Alea - DRE'!AL14</f>
        <v>-83.714999999999989</v>
      </c>
      <c r="AM14" s="108">
        <f>'Consolidado - DRE'!AM14-'Alea - DRE'!AM14</f>
        <v>-366.47</v>
      </c>
      <c r="AN14" s="54">
        <f>'Consolidado - DRE'!AN14-'Alea - DRE'!AN14</f>
        <v>-109.47200000000001</v>
      </c>
      <c r="AO14" s="54">
        <f>'Consolidado - DRE'!AO14-'Alea - DRE'!AO14</f>
        <v>-84.147999999999996</v>
      </c>
      <c r="AP14" s="54">
        <f>'Consolidado - DRE'!AP14-'Alea - DRE'!AP14</f>
        <v>-89.010999999999996</v>
      </c>
      <c r="AQ14" s="54">
        <f>'Consolidado - DRE'!AQ14-'Alea - DRE'!AQ14</f>
        <v>-83.838999999999999</v>
      </c>
      <c r="AR14" s="108">
        <f>'Consolidado - DRE'!AR14-'Alea - DRE'!AR14</f>
        <v>-345.12900000000002</v>
      </c>
      <c r="AS14" s="54">
        <f>'Consolidado - DRE'!AS14-'Alea - DRE'!AS14</f>
        <v>-79.831000000000003</v>
      </c>
      <c r="AT14" s="54">
        <f>'Consolidado - DRE'!AT14-'Alea - DRE'!AT14</f>
        <v>-100.15600000000001</v>
      </c>
      <c r="AU14" s="54">
        <f>'Consolidado - DRE'!AU14-'Alea - DRE'!AU14</f>
        <v>-80.86</v>
      </c>
      <c r="AV14" s="54">
        <f>'Consolidado - DRE'!AV14-'Alea - DRE'!AV14</f>
        <v>-84.282000000000011</v>
      </c>
      <c r="AW14" s="108">
        <f>'Consolidado - DRE'!AW14-'Alea - DRE'!AW14</f>
        <v>-234.727</v>
      </c>
      <c r="AX14" s="54">
        <f>'Consolidado - DRE'!AX14-'Alea - DRE'!AX14</f>
        <v>-65.402999999999992</v>
      </c>
      <c r="AY14" s="54">
        <f>'Consolidado - DRE'!AY14-'Alea - DRE'!AY14</f>
        <v>-59.936</v>
      </c>
      <c r="AZ14" s="54">
        <f>'Consolidado - DRE'!AZ14-'Alea - DRE'!AZ14</f>
        <v>-54.16</v>
      </c>
      <c r="BA14" s="54">
        <f>'Consolidado - DRE'!BA14-'Alea - DRE'!BA14</f>
        <v>-55.228000000000002</v>
      </c>
      <c r="BB14" s="108">
        <f>'Consolidado - DRE'!BB14-'Alea - DRE'!BB14</f>
        <v>-214.93299999999999</v>
      </c>
      <c r="BC14" s="54">
        <f>'Consolidado - DRE'!BC14-'Alea - DRE'!BC14</f>
        <v>-64.936999999999998</v>
      </c>
      <c r="BD14" s="54">
        <f>'Consolidado - DRE'!BD14-'Alea - DRE'!BD14</f>
        <v>-51.314</v>
      </c>
      <c r="BE14" s="54">
        <f>'Consolidado - DRE'!BE14-'Alea - DRE'!BE14</f>
        <v>-62.079000000000001</v>
      </c>
      <c r="BF14" s="54">
        <f>'Consolidado - DRE'!BF14-'Alea - DRE'!BF14</f>
        <v>-36.603000000000002</v>
      </c>
      <c r="BG14" s="108">
        <f>'Consolidado - DRE'!BG14-'Alea - DRE'!BG14</f>
        <v>-237.07299999999998</v>
      </c>
      <c r="BH14" s="54">
        <f>'Consolidado - DRE'!BH14-'Alea - DRE'!BH14</f>
        <v>-80.834999999999994</v>
      </c>
      <c r="BI14" s="54">
        <f>'Consolidado - DRE'!BI14-'Alea - DRE'!BI14</f>
        <v>-52.542999999999999</v>
      </c>
      <c r="BJ14" s="54">
        <f>'Consolidado - DRE'!BJ14-'Alea - DRE'!BJ14</f>
        <v>-60.384</v>
      </c>
      <c r="BK14" s="54">
        <f>'Consolidado - DRE'!BK14-'Alea - DRE'!BK14</f>
        <v>-43.311</v>
      </c>
      <c r="BL14" s="108">
        <f>'Consolidado - DRE'!BL14-'Alea - DRE'!BL14</f>
        <v>-179.952</v>
      </c>
      <c r="BM14" s="54">
        <f>'Consolidado - DRE'!BM14-'Alea - DRE'!BM14</f>
        <v>-50.786000000000001</v>
      </c>
      <c r="BN14" s="54">
        <f>'Consolidado - DRE'!BN14-'Alea - DRE'!BN14</f>
        <v>-55.100999999999999</v>
      </c>
      <c r="BO14" s="54">
        <f>'Consolidado - DRE'!BO14-'Alea - DRE'!BO14</f>
        <v>-43.719000000000001</v>
      </c>
      <c r="BP14" s="54">
        <f>'Consolidado - DRE'!BP14-'Alea - DRE'!BP14</f>
        <v>-30.346</v>
      </c>
      <c r="BQ14" s="108">
        <f>'Consolidado - DRE'!BQ14-'Alea - DRE'!BQ14</f>
        <v>-233.01034566000001</v>
      </c>
      <c r="BR14" s="54">
        <f>'Consolidado - DRE'!BR14-'Alea - DRE'!BR14</f>
        <v>-77.744</v>
      </c>
      <c r="BS14" s="54">
        <f>'Consolidado - DRE'!BS14-'Alea - DRE'!BS14</f>
        <v>-54.825000000000003</v>
      </c>
      <c r="BT14" s="54">
        <f>'Consolidado - DRE'!BT14-'Alea - DRE'!BT14</f>
        <v>-61.384</v>
      </c>
      <c r="BU14" s="54">
        <f>'Consolidado - DRE'!BU14-'Alea - DRE'!BU14</f>
        <v>-39.057345659999989</v>
      </c>
      <c r="BV14" s="108">
        <f>'Consolidado - DRE'!BV14-'Alea - DRE'!BV14</f>
        <v>-354.15705634274593</v>
      </c>
      <c r="BW14" s="54">
        <f>'Consolidado - DRE'!BW14-'Alea - DRE'!BW14</f>
        <v>-192.49805634274597</v>
      </c>
      <c r="BX14" s="54">
        <f>'Consolidado - DRE'!BX14-'Alea - DRE'!BX14</f>
        <v>-52.006</v>
      </c>
      <c r="BY14" s="54">
        <f>'Consolidado - DRE'!BY14-'Alea - DRE'!BY14</f>
        <v>-51.304000000000002</v>
      </c>
      <c r="BZ14" s="54">
        <f>'Consolidado - DRE'!BZ14-'Alea - DRE'!BZ14</f>
        <v>-58.348999999999997</v>
      </c>
    </row>
    <row r="15" spans="1:78" x14ac:dyDescent="0.2">
      <c r="A15" s="44" t="s">
        <v>139</v>
      </c>
      <c r="B15" s="24">
        <f>'Consolidado - DRE'!B15-'Alea - DRE'!B15</f>
        <v>-87.106929699999995</v>
      </c>
      <c r="C15" s="24">
        <f>'Consolidado - DRE'!C15-'Alea - DRE'!C15</f>
        <v>-79.351878409999998</v>
      </c>
      <c r="D15" s="97">
        <f>'Consolidado - DRE'!D15-'Alea - DRE'!D15</f>
        <v>-292.40000000000003</v>
      </c>
      <c r="E15" s="24">
        <f>'Consolidado - DRE'!E15-'Alea - DRE'!E15</f>
        <v>-87</v>
      </c>
      <c r="F15" s="24">
        <f>'Consolidado - DRE'!F15-'Alea - DRE'!F15</f>
        <v>-77.425095569999996</v>
      </c>
      <c r="G15" s="24">
        <f>'Consolidado - DRE'!G15-'Alea - DRE'!G15</f>
        <v>-68.981240190000008</v>
      </c>
      <c r="H15" s="24">
        <f>'Consolidado - DRE'!H15-'Alea - DRE'!H15</f>
        <v>-59.055441430000002</v>
      </c>
      <c r="I15" s="97">
        <f>'Consolidado - DRE'!I15-'Alea - DRE'!I15</f>
        <v>-252.08960720999997</v>
      </c>
      <c r="J15" s="24">
        <f>'Consolidado - DRE'!J15-'Alea - DRE'!J15</f>
        <v>-68.56734929000001</v>
      </c>
      <c r="K15" s="24">
        <f>'Consolidado - DRE'!K15-'Alea - DRE'!K15</f>
        <v>-66.769640689999989</v>
      </c>
      <c r="L15" s="24">
        <f>'Consolidado - DRE'!L15-'Alea - DRE'!L15</f>
        <v>-60.417909510000001</v>
      </c>
      <c r="M15" s="24">
        <f>'Consolidado - DRE'!M15-'Alea - DRE'!M15</f>
        <v>-56.334707719999997</v>
      </c>
      <c r="N15" s="97">
        <f>'Consolidado - DRE'!N15-'Alea - DRE'!N15</f>
        <v>-220.167</v>
      </c>
      <c r="O15" s="24">
        <f>'Consolidado - DRE'!O15-'Alea - DRE'!O15</f>
        <v>-63.917758649999989</v>
      </c>
      <c r="P15" s="24">
        <f>'Consolidado - DRE'!P15-'Alea - DRE'!P15</f>
        <v>-57.076487780000008</v>
      </c>
      <c r="Q15" s="24">
        <f>'Consolidado - DRE'!Q15-'Alea - DRE'!Q15</f>
        <v>-53.754887890000006</v>
      </c>
      <c r="R15" s="24">
        <f>'Consolidado - DRE'!R15-'Alea - DRE'!R15</f>
        <v>-45.377865680000006</v>
      </c>
      <c r="S15" s="97">
        <f>'Consolidado - DRE'!S15-'Alea - DRE'!S15</f>
        <v>-232.74088759</v>
      </c>
      <c r="T15" s="24">
        <f>'Consolidado - DRE'!T15-'Alea - DRE'!T15</f>
        <v>-55.445036000000002</v>
      </c>
      <c r="U15" s="24">
        <f>'Consolidado - DRE'!U15-'Alea - DRE'!U15</f>
        <v>-55.25</v>
      </c>
      <c r="V15" s="24">
        <f>'Consolidado - DRE'!V15-'Alea - DRE'!V15</f>
        <v>-58.041268529999996</v>
      </c>
      <c r="W15" s="24">
        <f>'Consolidado - DRE'!W15-'Alea - DRE'!W15</f>
        <v>-64.004583060000002</v>
      </c>
      <c r="X15" s="97">
        <f>'Consolidado - DRE'!X15-'Alea - DRE'!X15</f>
        <v>-244.36735880000001</v>
      </c>
      <c r="Y15" s="24">
        <f>'Consolidado - DRE'!Y15-'Alea - DRE'!Y15</f>
        <v>-77.324678917</v>
      </c>
      <c r="Z15" s="24">
        <f>'Consolidado - DRE'!Z15-'Alea - DRE'!Z15</f>
        <v>-61.545477781999999</v>
      </c>
      <c r="AA15" s="24">
        <f>'Consolidado - DRE'!AA15-'Alea - DRE'!AA15</f>
        <v>-56.192797600999995</v>
      </c>
      <c r="AB15" s="24">
        <f>'Consolidado - DRE'!AB15-'Alea - DRE'!AB15</f>
        <v>-49.304404499999997</v>
      </c>
      <c r="AC15" s="97">
        <f>'Consolidado - DRE'!AC15-'Alea - DRE'!AC15</f>
        <v>-200.6</v>
      </c>
      <c r="AD15" s="24">
        <f>'Consolidado - DRE'!AD15-'Alea - DRE'!AD15</f>
        <v>-52.1</v>
      </c>
      <c r="AE15" s="24">
        <f>'Consolidado - DRE'!AE15-'Alea - DRE'!AE15</f>
        <v>-55.6</v>
      </c>
      <c r="AF15" s="24">
        <f>'Consolidado - DRE'!AF15-'Alea - DRE'!AF15</f>
        <v>-44.7</v>
      </c>
      <c r="AG15" s="24">
        <f>'Consolidado - DRE'!AG15-'Alea - DRE'!AG15</f>
        <v>-48.1</v>
      </c>
      <c r="AH15" s="97">
        <f>'Consolidado - DRE'!AH15-'Alea - DRE'!AH15</f>
        <v>-162.5</v>
      </c>
      <c r="AI15" s="24">
        <f>'Consolidado - DRE'!AI15-'Alea - DRE'!AI15</f>
        <v>-45.5</v>
      </c>
      <c r="AJ15" s="24">
        <f>'Consolidado - DRE'!AJ15-'Alea - DRE'!AJ15</f>
        <v>-46.8</v>
      </c>
      <c r="AK15" s="24">
        <f>'Consolidado - DRE'!AK15-'Alea - DRE'!AK15</f>
        <v>-37.5</v>
      </c>
      <c r="AL15" s="24">
        <f>'Consolidado - DRE'!AL15-'Alea - DRE'!AL15</f>
        <v>-32.799999999999997</v>
      </c>
      <c r="AM15" s="97">
        <f>'Consolidado - DRE'!AM15-'Alea - DRE'!AM15</f>
        <v>-145.30000000000001</v>
      </c>
      <c r="AN15" s="24">
        <f>'Consolidado - DRE'!AN15-'Alea - DRE'!AN15</f>
        <v>-38.6</v>
      </c>
      <c r="AO15" s="24">
        <f>'Consolidado - DRE'!AO15-'Alea - DRE'!AO15</f>
        <v>-39.200000000000003</v>
      </c>
      <c r="AP15" s="24">
        <f>'Consolidado - DRE'!AP15-'Alea - DRE'!AP15</f>
        <v>-35.700000000000003</v>
      </c>
      <c r="AQ15" s="24">
        <f>'Consolidado - DRE'!AQ15-'Alea - DRE'!AQ15</f>
        <v>-31.7</v>
      </c>
      <c r="AR15" s="97">
        <f>'Consolidado - DRE'!AR15-'Alea - DRE'!AR15</f>
        <v>-136.9</v>
      </c>
      <c r="AS15" s="24">
        <f>'Consolidado - DRE'!AS15-'Alea - DRE'!AS15</f>
        <v>-38.4</v>
      </c>
      <c r="AT15" s="24">
        <f>'Consolidado - DRE'!AT15-'Alea - DRE'!AT15</f>
        <v>-35.5</v>
      </c>
      <c r="AU15" s="24">
        <f>'Consolidado - DRE'!AU15-'Alea - DRE'!AU15</f>
        <v>-33.5</v>
      </c>
      <c r="AV15" s="24">
        <f>'Consolidado - DRE'!AV15-'Alea - DRE'!AV15</f>
        <v>-29.5</v>
      </c>
      <c r="AW15" s="97">
        <f>'Consolidado - DRE'!AW15-'Alea - DRE'!AW15</f>
        <v>-90.5</v>
      </c>
      <c r="AX15" s="24">
        <f>'Consolidado - DRE'!AX15-'Alea - DRE'!AX15</f>
        <v>-25.4</v>
      </c>
      <c r="AY15" s="24">
        <f>'Consolidado - DRE'!AY15-'Alea - DRE'!AY15</f>
        <v>-25.6</v>
      </c>
      <c r="AZ15" s="24">
        <f>'Consolidado - DRE'!AZ15-'Alea - DRE'!AZ15</f>
        <v>-21.3</v>
      </c>
      <c r="BA15" s="24">
        <f>'Consolidado - DRE'!BA15-'Alea - DRE'!BA15</f>
        <v>-18.3</v>
      </c>
      <c r="BB15" s="97">
        <f>'Consolidado - DRE'!BB15-'Alea - DRE'!BB15</f>
        <v>-65.3</v>
      </c>
      <c r="BC15" s="24">
        <f>'Consolidado - DRE'!BC15-'Alea - DRE'!BC15</f>
        <v>-18.3</v>
      </c>
      <c r="BD15" s="24">
        <f>'Consolidado - DRE'!BD15-'Alea - DRE'!BD15</f>
        <v>-16.3</v>
      </c>
      <c r="BE15" s="24">
        <f>'Consolidado - DRE'!BE15-'Alea - DRE'!BE15</f>
        <v>-17.7</v>
      </c>
      <c r="BF15" s="24">
        <f>'Consolidado - DRE'!BF15-'Alea - DRE'!BF15</f>
        <v>-13</v>
      </c>
      <c r="BG15" s="97">
        <f>'Consolidado - DRE'!BG15-'Alea - DRE'!BG15</f>
        <v>-53</v>
      </c>
      <c r="BH15" s="24">
        <f>'Consolidado - DRE'!BH15-'Alea - DRE'!BH15</f>
        <v>-11.2</v>
      </c>
      <c r="BI15" s="24">
        <f>'Consolidado - DRE'!BI15-'Alea - DRE'!BI15</f>
        <v>-15.3</v>
      </c>
      <c r="BJ15" s="24">
        <f>'Consolidado - DRE'!BJ15-'Alea - DRE'!BJ15</f>
        <v>-14.7</v>
      </c>
      <c r="BK15" s="24">
        <f>'Consolidado - DRE'!BK15-'Alea - DRE'!BK15</f>
        <v>-11.8</v>
      </c>
      <c r="BL15" s="97">
        <f>'Consolidado - DRE'!BL15-'Alea - DRE'!BL15</f>
        <v>-77.599999999999994</v>
      </c>
      <c r="BM15" s="24">
        <f>'Consolidado - DRE'!BM15-'Alea - DRE'!BM15</f>
        <v>-16.899999999999999</v>
      </c>
      <c r="BN15" s="24">
        <f>'Consolidado - DRE'!BN15-'Alea - DRE'!BN15</f>
        <v>-18.899999999999999</v>
      </c>
      <c r="BO15" s="24">
        <f>'Consolidado - DRE'!BO15-'Alea - DRE'!BO15</f>
        <v>-21</v>
      </c>
      <c r="BP15" s="24">
        <f>'Consolidado - DRE'!BP15-'Alea - DRE'!BP15</f>
        <v>-20.8</v>
      </c>
      <c r="BQ15" s="97">
        <f>'Consolidado - DRE'!BQ15-'Alea - DRE'!BQ15</f>
        <v>-91.4</v>
      </c>
      <c r="BR15" s="24">
        <f>'Consolidado - DRE'!BR15-'Alea - DRE'!BR15</f>
        <v>-25.7</v>
      </c>
      <c r="BS15" s="24">
        <f>'Consolidado - DRE'!BS15-'Alea - DRE'!BS15</f>
        <v>-22.7</v>
      </c>
      <c r="BT15" s="24">
        <f>'Consolidado - DRE'!BT15-'Alea - DRE'!BT15</f>
        <v>-22.7</v>
      </c>
      <c r="BU15" s="24">
        <f>'Consolidado - DRE'!BU15-'Alea - DRE'!BU15</f>
        <v>-20.3</v>
      </c>
      <c r="BV15" s="97">
        <f>'Consolidado - DRE'!BV15-'Alea - DRE'!BV15</f>
        <v>-179.6</v>
      </c>
      <c r="BW15" s="24">
        <f>'Consolidado - DRE'!BW15-'Alea - DRE'!BW15</f>
        <v>-109.4</v>
      </c>
      <c r="BX15" s="24">
        <f>'Consolidado - DRE'!BX15-'Alea - DRE'!BX15</f>
        <v>-24</v>
      </c>
      <c r="BY15" s="24">
        <f>'Consolidado - DRE'!BY15-'Alea - DRE'!BY15</f>
        <v>-22.1</v>
      </c>
      <c r="BZ15" s="24">
        <f>'Consolidado - DRE'!BZ15-'Alea - DRE'!BZ15</f>
        <v>-24</v>
      </c>
    </row>
    <row r="16" spans="1:78" x14ac:dyDescent="0.2">
      <c r="A16" s="44" t="s">
        <v>185</v>
      </c>
      <c r="B16" s="24">
        <f>'Consolidado - DRE'!B16-'Alea - DRE'!B16</f>
        <v>-91.272479669999996</v>
      </c>
      <c r="C16" s="24">
        <f>'Consolidado - DRE'!C16-'Alea - DRE'!C16</f>
        <v>-69.966122119999994</v>
      </c>
      <c r="D16" s="97">
        <f>'Consolidado - DRE'!D16-'Alea - DRE'!D16</f>
        <v>-231.1</v>
      </c>
      <c r="E16" s="24">
        <f>'Consolidado - DRE'!E16-'Alea - DRE'!E16</f>
        <v>-57.400000000000006</v>
      </c>
      <c r="F16" s="24">
        <f>'Consolidado - DRE'!F16-'Alea - DRE'!F16</f>
        <v>-58.434557670000004</v>
      </c>
      <c r="G16" s="24">
        <f>'Consolidado - DRE'!G16-'Alea - DRE'!G16</f>
        <v>-64.383406839999992</v>
      </c>
      <c r="H16" s="24">
        <f>'Consolidado - DRE'!H16-'Alea - DRE'!H16</f>
        <v>-50.897820910000007</v>
      </c>
      <c r="I16" s="97">
        <f>'Consolidado - DRE'!I16-'Alea - DRE'!I16</f>
        <v>-183.46018389</v>
      </c>
      <c r="J16" s="24">
        <f>'Consolidado - DRE'!J16-'Alea - DRE'!J16</f>
        <v>-40.010511360000002</v>
      </c>
      <c r="K16" s="24">
        <f>'Consolidado - DRE'!K16-'Alea - DRE'!K16</f>
        <v>-47.734431540000003</v>
      </c>
      <c r="L16" s="24">
        <f>'Consolidado - DRE'!L16-'Alea - DRE'!L16</f>
        <v>-53.001033669999998</v>
      </c>
      <c r="M16" s="24">
        <f>'Consolidado - DRE'!M16-'Alea - DRE'!M16</f>
        <v>-42.71420732</v>
      </c>
      <c r="N16" s="97">
        <f>'Consolidado - DRE'!N16-'Alea - DRE'!N16</f>
        <v>-148.214</v>
      </c>
      <c r="O16" s="24">
        <f>'Consolidado - DRE'!O16-'Alea - DRE'!O16</f>
        <v>-30.888312699999993</v>
      </c>
      <c r="P16" s="24">
        <f>'Consolidado - DRE'!P16-'Alea - DRE'!P16</f>
        <v>-47.179789890000009</v>
      </c>
      <c r="Q16" s="24">
        <f>'Consolidado - DRE'!Q16-'Alea - DRE'!Q16</f>
        <v>-39.06247535</v>
      </c>
      <c r="R16" s="24">
        <f>'Consolidado - DRE'!R16-'Alea - DRE'!R16</f>
        <v>-31.06842206</v>
      </c>
      <c r="S16" s="97">
        <f>'Consolidado - DRE'!S16-'Alea - DRE'!S16</f>
        <v>-173.10597514</v>
      </c>
      <c r="T16" s="24">
        <f>'Consolidado - DRE'!T16-'Alea - DRE'!T16</f>
        <v>-39.865364999999997</v>
      </c>
      <c r="U16" s="24">
        <f>'Consolidado - DRE'!U16-'Alea - DRE'!U16</f>
        <v>-45.634</v>
      </c>
      <c r="V16" s="24">
        <f>'Consolidado - DRE'!V16-'Alea - DRE'!V16</f>
        <v>-46.851082119999994</v>
      </c>
      <c r="W16" s="24">
        <f>'Consolidado - DRE'!W16-'Alea - DRE'!W16</f>
        <v>-40.655528020000006</v>
      </c>
      <c r="X16" s="97">
        <f>'Consolidado - DRE'!X16-'Alea - DRE'!X16</f>
        <v>-160.29541488999999</v>
      </c>
      <c r="Y16" s="24">
        <f>'Consolidado - DRE'!Y16-'Alea - DRE'!Y16</f>
        <v>-40.281668402000001</v>
      </c>
      <c r="Z16" s="24">
        <f>'Consolidado - DRE'!Z16-'Alea - DRE'!Z16</f>
        <v>-36.339019041</v>
      </c>
      <c r="AA16" s="24">
        <f>'Consolidado - DRE'!AA16-'Alea - DRE'!AA16</f>
        <v>-40.367514237000002</v>
      </c>
      <c r="AB16" s="24">
        <f>'Consolidado - DRE'!AB16-'Alea - DRE'!AB16</f>
        <v>-43.407213209999995</v>
      </c>
      <c r="AC16" s="97">
        <f>'Consolidado - DRE'!AC16-'Alea - DRE'!AC16</f>
        <v>-154.4</v>
      </c>
      <c r="AD16" s="24">
        <f>'Consolidado - DRE'!AD16-'Alea - DRE'!AD16</f>
        <v>-38.299999999999997</v>
      </c>
      <c r="AE16" s="24">
        <f>'Consolidado - DRE'!AE16-'Alea - DRE'!AE16</f>
        <v>-45.8</v>
      </c>
      <c r="AF16" s="24">
        <f>'Consolidado - DRE'!AF16-'Alea - DRE'!AF16</f>
        <v>-40.5</v>
      </c>
      <c r="AG16" s="24">
        <f>'Consolidado - DRE'!AG16-'Alea - DRE'!AG16</f>
        <v>-29.9</v>
      </c>
      <c r="AH16" s="97">
        <f>'Consolidado - DRE'!AH16-'Alea - DRE'!AH16</f>
        <v>-117.1</v>
      </c>
      <c r="AI16" s="24">
        <f>'Consolidado - DRE'!AI16-'Alea - DRE'!AI16</f>
        <v>-26.3</v>
      </c>
      <c r="AJ16" s="24">
        <f>'Consolidado - DRE'!AJ16-'Alea - DRE'!AJ16</f>
        <v>-31.2</v>
      </c>
      <c r="AK16" s="24">
        <f>'Consolidado - DRE'!AK16-'Alea - DRE'!AK16</f>
        <v>-30.6</v>
      </c>
      <c r="AL16" s="24">
        <f>'Consolidado - DRE'!AL16-'Alea - DRE'!AL16</f>
        <v>-29.1</v>
      </c>
      <c r="AM16" s="97">
        <f>'Consolidado - DRE'!AM16-'Alea - DRE'!AM16</f>
        <v>-123.8</v>
      </c>
      <c r="AN16" s="24">
        <f>'Consolidado - DRE'!AN16-'Alea - DRE'!AN16</f>
        <v>-35</v>
      </c>
      <c r="AO16" s="24">
        <f>'Consolidado - DRE'!AO16-'Alea - DRE'!AO16</f>
        <v>-28.3</v>
      </c>
      <c r="AP16" s="24">
        <f>'Consolidado - DRE'!AP16-'Alea - DRE'!AP16</f>
        <v>-26.5</v>
      </c>
      <c r="AQ16" s="24">
        <f>'Consolidado - DRE'!AQ16-'Alea - DRE'!AQ16</f>
        <v>-34</v>
      </c>
      <c r="AR16" s="97">
        <f>'Consolidado - DRE'!AR16-'Alea - DRE'!AR16</f>
        <v>-95.2</v>
      </c>
      <c r="AS16" s="24">
        <f>'Consolidado - DRE'!AS16-'Alea - DRE'!AS16</f>
        <v>-25.6</v>
      </c>
      <c r="AT16" s="24">
        <f>'Consolidado - DRE'!AT16-'Alea - DRE'!AT16</f>
        <v>-24.8</v>
      </c>
      <c r="AU16" s="24">
        <f>'Consolidado - DRE'!AU16-'Alea - DRE'!AU16</f>
        <v>-21.8</v>
      </c>
      <c r="AV16" s="24">
        <f>'Consolidado - DRE'!AV16-'Alea - DRE'!AV16</f>
        <v>-22.9</v>
      </c>
      <c r="AW16" s="97">
        <f>'Consolidado - DRE'!AW16-'Alea - DRE'!AW16</f>
        <v>-89.7</v>
      </c>
      <c r="AX16" s="24">
        <f>'Consolidado - DRE'!AX16-'Alea - DRE'!AX16</f>
        <v>-27.6</v>
      </c>
      <c r="AY16" s="24">
        <f>'Consolidado - DRE'!AY16-'Alea - DRE'!AY16</f>
        <v>-21.9</v>
      </c>
      <c r="AZ16" s="24">
        <f>'Consolidado - DRE'!AZ16-'Alea - DRE'!AZ16</f>
        <v>-21.2</v>
      </c>
      <c r="BA16" s="24">
        <f>'Consolidado - DRE'!BA16-'Alea - DRE'!BA16</f>
        <v>-19</v>
      </c>
      <c r="BB16" s="97">
        <f>'Consolidado - DRE'!BB16-'Alea - DRE'!BB16</f>
        <v>-84</v>
      </c>
      <c r="BC16" s="24">
        <f>'Consolidado - DRE'!BC16-'Alea - DRE'!BC16</f>
        <v>-20.7</v>
      </c>
      <c r="BD16" s="24">
        <f>'Consolidado - DRE'!BD16-'Alea - DRE'!BD16</f>
        <v>-26.9</v>
      </c>
      <c r="BE16" s="24">
        <f>'Consolidado - DRE'!BE16-'Alea - DRE'!BE16</f>
        <v>-21.6</v>
      </c>
      <c r="BF16" s="24">
        <f>'Consolidado - DRE'!BF16-'Alea - DRE'!BF16</f>
        <v>-14.8</v>
      </c>
      <c r="BG16" s="97">
        <f>'Consolidado - DRE'!BG16-'Alea - DRE'!BG16</f>
        <v>-87.1</v>
      </c>
      <c r="BH16" s="24">
        <f>'Consolidado - DRE'!BH16-'Alea - DRE'!BH16</f>
        <v>-24.2</v>
      </c>
      <c r="BI16" s="24">
        <f>'Consolidado - DRE'!BI16-'Alea - DRE'!BI16</f>
        <v>-18.899999999999999</v>
      </c>
      <c r="BJ16" s="24">
        <f>'Consolidado - DRE'!BJ16-'Alea - DRE'!BJ16</f>
        <v>-25</v>
      </c>
      <c r="BK16" s="24">
        <f>'Consolidado - DRE'!BK16-'Alea - DRE'!BK16</f>
        <v>-19</v>
      </c>
      <c r="BL16" s="97">
        <f>'Consolidado - DRE'!BL16-'Alea - DRE'!BL16</f>
        <v>-97.3</v>
      </c>
      <c r="BM16" s="24">
        <f>'Consolidado - DRE'!BM16-'Alea - DRE'!BM16</f>
        <v>-30.1</v>
      </c>
      <c r="BN16" s="24">
        <f>'Consolidado - DRE'!BN16-'Alea - DRE'!BN16</f>
        <v>-25</v>
      </c>
      <c r="BO16" s="24">
        <f>'Consolidado - DRE'!BO16-'Alea - DRE'!BO16</f>
        <v>-19.5</v>
      </c>
      <c r="BP16" s="24">
        <f>'Consolidado - DRE'!BP16-'Alea - DRE'!BP16</f>
        <v>-22.6</v>
      </c>
      <c r="BQ16" s="97">
        <f>'Consolidado - DRE'!BQ16-'Alea - DRE'!BQ16</f>
        <v>-113.3</v>
      </c>
      <c r="BR16" s="24">
        <f>'Consolidado - DRE'!BR16-'Alea - DRE'!BR16</f>
        <v>-31.7</v>
      </c>
      <c r="BS16" s="24">
        <f>'Consolidado - DRE'!BS16-'Alea - DRE'!BS16</f>
        <v>-28</v>
      </c>
      <c r="BT16" s="24">
        <f>'Consolidado - DRE'!BT16-'Alea - DRE'!BT16</f>
        <v>-26.8</v>
      </c>
      <c r="BU16" s="24">
        <f>'Consolidado - DRE'!BU16-'Alea - DRE'!BU16</f>
        <v>-26.9</v>
      </c>
      <c r="BV16" s="97">
        <f>'Consolidado - DRE'!BV16-'Alea - DRE'!BV16</f>
        <v>-90.9</v>
      </c>
      <c r="BW16" s="24">
        <f>'Consolidado - DRE'!BW16-'Alea - DRE'!BW16</f>
        <v>-22.9</v>
      </c>
      <c r="BX16" s="24">
        <f>'Consolidado - DRE'!BX16-'Alea - DRE'!BX16</f>
        <v>-22.4</v>
      </c>
      <c r="BY16" s="24">
        <f>'Consolidado - DRE'!BY16-'Alea - DRE'!BY16</f>
        <v>-22.3</v>
      </c>
      <c r="BZ16" s="24">
        <f>'Consolidado - DRE'!BZ16-'Alea - DRE'!BZ16</f>
        <v>-23.3</v>
      </c>
    </row>
    <row r="17" spans="1:78" x14ac:dyDescent="0.2">
      <c r="A17" s="44" t="s">
        <v>186</v>
      </c>
      <c r="B17" s="24">
        <f>'Consolidado - DRE'!B17-'Alea - DRE'!B17</f>
        <v>-29.677486510000001</v>
      </c>
      <c r="C17" s="24">
        <f>'Consolidado - DRE'!C17-'Alea - DRE'!C17</f>
        <v>-15.88322103</v>
      </c>
      <c r="D17" s="97">
        <f>'Consolidado - DRE'!D17-'Alea - DRE'!D17</f>
        <v>-79.53168368</v>
      </c>
      <c r="E17" s="24">
        <f>'Consolidado - DRE'!E17-'Alea - DRE'!E17</f>
        <v>-28.796664059999998</v>
      </c>
      <c r="F17" s="24">
        <f>'Consolidado - DRE'!F17-'Alea - DRE'!F17</f>
        <v>-24.391999999999999</v>
      </c>
      <c r="G17" s="24">
        <f>'Consolidado - DRE'!G17-'Alea - DRE'!G17</f>
        <v>-4.976</v>
      </c>
      <c r="H17" s="24">
        <f>'Consolidado - DRE'!H17-'Alea - DRE'!H17</f>
        <v>-21.324000000000002</v>
      </c>
      <c r="I17" s="97">
        <f>'Consolidado - DRE'!I17-'Alea - DRE'!I17</f>
        <v>-46.33</v>
      </c>
      <c r="J17" s="24">
        <f>'Consolidado - DRE'!J17-'Alea - DRE'!J17</f>
        <v>-23.29</v>
      </c>
      <c r="K17" s="24">
        <f>'Consolidado - DRE'!K17-'Alea - DRE'!K17</f>
        <v>-19.998999999999999</v>
      </c>
      <c r="L17" s="24">
        <f>'Consolidado - DRE'!L17-'Alea - DRE'!L17</f>
        <v>-13.103</v>
      </c>
      <c r="M17" s="24">
        <f>'Consolidado - DRE'!M17-'Alea - DRE'!M17</f>
        <v>10.061784999999999</v>
      </c>
      <c r="N17" s="97">
        <f>'Consolidado - DRE'!N17-'Alea - DRE'!N17</f>
        <v>-78.047000000000011</v>
      </c>
      <c r="O17" s="24">
        <f>'Consolidado - DRE'!O17-'Alea - DRE'!O17</f>
        <v>-22.074000000000002</v>
      </c>
      <c r="P17" s="24">
        <f>'Consolidado - DRE'!P17-'Alea - DRE'!P17</f>
        <v>-26.65987269</v>
      </c>
      <c r="Q17" s="24">
        <f>'Consolidado - DRE'!Q17-'Alea - DRE'!Q17</f>
        <v>-12.52134294</v>
      </c>
      <c r="R17" s="24">
        <f>'Consolidado - DRE'!R17-'Alea - DRE'!R17</f>
        <v>-16.786999999999999</v>
      </c>
      <c r="S17" s="97">
        <f>'Consolidado - DRE'!S17-'Alea - DRE'!S17</f>
        <v>-96.490000000000009</v>
      </c>
      <c r="T17" s="24">
        <f>'Consolidado - DRE'!T17-'Alea - DRE'!T17</f>
        <v>-28.349655039999998</v>
      </c>
      <c r="U17" s="24">
        <f>'Consolidado - DRE'!U17-'Alea - DRE'!U17</f>
        <v>-36.694000000000003</v>
      </c>
      <c r="V17" s="24">
        <f>'Consolidado - DRE'!V17-'Alea - DRE'!V17</f>
        <v>-20.138000000000002</v>
      </c>
      <c r="W17" s="24">
        <f>'Consolidado - DRE'!W17-'Alea - DRE'!W17</f>
        <v>-11.3089239</v>
      </c>
      <c r="X17" s="97">
        <f>'Consolidado - DRE'!X17-'Alea - DRE'!X17</f>
        <v>-68.011332929999995</v>
      </c>
      <c r="Y17" s="24">
        <f>'Consolidado - DRE'!Y17-'Alea - DRE'!Y17</f>
        <v>-23.84</v>
      </c>
      <c r="Z17" s="24">
        <f>'Consolidado - DRE'!Z17-'Alea - DRE'!Z17</f>
        <v>-8.6229999999999993</v>
      </c>
      <c r="AA17" s="24">
        <f>'Consolidado - DRE'!AA17-'Alea - DRE'!AA17</f>
        <v>-20.007000000000001</v>
      </c>
      <c r="AB17" s="24">
        <f>'Consolidado - DRE'!AB17-'Alea - DRE'!AB17</f>
        <v>-15.541</v>
      </c>
      <c r="AC17" s="97">
        <f>'Consolidado - DRE'!AC17-'Alea - DRE'!AC17</f>
        <v>-67.76400000000001</v>
      </c>
      <c r="AD17" s="24">
        <f>'Consolidado - DRE'!AD17-'Alea - DRE'!AD17</f>
        <v>-21.402000000000001</v>
      </c>
      <c r="AE17" s="24">
        <f>'Consolidado - DRE'!AE17-'Alea - DRE'!AE17</f>
        <v>-15.141</v>
      </c>
      <c r="AF17" s="24">
        <f>'Consolidado - DRE'!AF17-'Alea - DRE'!AF17</f>
        <v>-15.991</v>
      </c>
      <c r="AG17" s="24">
        <f>'Consolidado - DRE'!AG17-'Alea - DRE'!AG17</f>
        <v>-15.23</v>
      </c>
      <c r="AH17" s="97">
        <f>'Consolidado - DRE'!AH17-'Alea - DRE'!AH17</f>
        <v>-60.480999999999995</v>
      </c>
      <c r="AI17" s="24">
        <f>'Consolidado - DRE'!AI17-'Alea - DRE'!AI17</f>
        <v>-17.962</v>
      </c>
      <c r="AJ17" s="24">
        <f>'Consolidado - DRE'!AJ17-'Alea - DRE'!AJ17</f>
        <v>-13.074</v>
      </c>
      <c r="AK17" s="24">
        <f>'Consolidado - DRE'!AK17-'Alea - DRE'!AK17</f>
        <v>-13.510999999999999</v>
      </c>
      <c r="AL17" s="24">
        <f>'Consolidado - DRE'!AL17-'Alea - DRE'!AL17</f>
        <v>-15.933999999999999</v>
      </c>
      <c r="AM17" s="97">
        <f>'Consolidado - DRE'!AM17-'Alea - DRE'!AM17</f>
        <v>-81.52000000000001</v>
      </c>
      <c r="AN17" s="24">
        <f>'Consolidado - DRE'!AN17-'Alea - DRE'!AN17</f>
        <v>-32.191000000000003</v>
      </c>
      <c r="AO17" s="24">
        <f>'Consolidado - DRE'!AO17-'Alea - DRE'!AO17</f>
        <v>-13.677</v>
      </c>
      <c r="AP17" s="24">
        <f>'Consolidado - DRE'!AP17-'Alea - DRE'!AP17</f>
        <v>-20.832999999999998</v>
      </c>
      <c r="AQ17" s="24">
        <f>'Consolidado - DRE'!AQ17-'Alea - DRE'!AQ17</f>
        <v>-14.819000000000001</v>
      </c>
      <c r="AR17" s="97">
        <f>'Consolidado - DRE'!AR17-'Alea - DRE'!AR17</f>
        <v>-98.49799999999999</v>
      </c>
      <c r="AS17" s="24">
        <f>'Consolidado - DRE'!AS17-'Alea - DRE'!AS17</f>
        <v>-12.137</v>
      </c>
      <c r="AT17" s="24">
        <f>'Consolidado - DRE'!AT17-'Alea - DRE'!AT17</f>
        <v>-36</v>
      </c>
      <c r="AU17" s="24">
        <f>'Consolidado - DRE'!AU17-'Alea - DRE'!AU17</f>
        <v>-21.65</v>
      </c>
      <c r="AV17" s="24">
        <f>'Consolidado - DRE'!AV17-'Alea - DRE'!AV17</f>
        <v>-28.710999999999999</v>
      </c>
      <c r="AW17" s="97">
        <f>'Consolidado - DRE'!AW17-'Alea - DRE'!AW17</f>
        <v>-36.743000000000002</v>
      </c>
      <c r="AX17" s="24">
        <f>'Consolidado - DRE'!AX17-'Alea - DRE'!AX17</f>
        <v>-3.7469999999999999</v>
      </c>
      <c r="AY17" s="24">
        <f>'Consolidado - DRE'!AY17-'Alea - DRE'!AY17</f>
        <v>-10.509</v>
      </c>
      <c r="AZ17" s="24">
        <f>'Consolidado - DRE'!AZ17-'Alea - DRE'!AZ17</f>
        <v>-7.27</v>
      </c>
      <c r="BA17" s="24">
        <f>'Consolidado - DRE'!BA17-'Alea - DRE'!BA17</f>
        <v>-15.217000000000001</v>
      </c>
      <c r="BB17" s="97">
        <f>'Consolidado - DRE'!BB17-'Alea - DRE'!BB17</f>
        <v>-52.567</v>
      </c>
      <c r="BC17" s="24">
        <f>'Consolidado - DRE'!BC17-'Alea - DRE'!BC17</f>
        <v>-20.359000000000002</v>
      </c>
      <c r="BD17" s="24">
        <f>'Consolidado - DRE'!BD17-'Alea - DRE'!BD17</f>
        <v>-15.500999999999999</v>
      </c>
      <c r="BE17" s="24">
        <f>'Consolidado - DRE'!BE17-'Alea - DRE'!BE17</f>
        <v>-11.673</v>
      </c>
      <c r="BF17" s="24">
        <f>'Consolidado - DRE'!BF17-'Alea - DRE'!BF17</f>
        <v>-5.0339999999999998</v>
      </c>
      <c r="BG17" s="97">
        <f>'Consolidado - DRE'!BG17-'Alea - DRE'!BG17</f>
        <v>-62.236000000000004</v>
      </c>
      <c r="BH17" s="24">
        <f>'Consolidado - DRE'!BH17-'Alea - DRE'!BH17</f>
        <v>-25.53</v>
      </c>
      <c r="BI17" s="24">
        <f>'Consolidado - DRE'!BI17-'Alea - DRE'!BI17</f>
        <v>-11.734999999999999</v>
      </c>
      <c r="BJ17" s="24">
        <f>'Consolidado - DRE'!BJ17-'Alea - DRE'!BJ17</f>
        <v>-14.968</v>
      </c>
      <c r="BK17" s="24">
        <f>'Consolidado - DRE'!BK17-'Alea - DRE'!BK17</f>
        <v>-10.003</v>
      </c>
      <c r="BL17" s="97">
        <f>'Consolidado - DRE'!BL17-'Alea - DRE'!BL17</f>
        <v>-24.820999999999998</v>
      </c>
      <c r="BM17" s="24">
        <f>'Consolidado - DRE'!BM17-'Alea - DRE'!BM17</f>
        <v>-9.1969999999999992</v>
      </c>
      <c r="BN17" s="24">
        <f>'Consolidado - DRE'!BN17-'Alea - DRE'!BN17</f>
        <v>-16.238</v>
      </c>
      <c r="BO17" s="24">
        <f>'Consolidado - DRE'!BO17-'Alea - DRE'!BO17</f>
        <v>3.7349999999999999</v>
      </c>
      <c r="BP17" s="24">
        <f>'Consolidado - DRE'!BP17-'Alea - DRE'!BP17</f>
        <v>-3.121</v>
      </c>
      <c r="BQ17" s="97">
        <f>'Consolidado - DRE'!BQ17-'Alea - DRE'!BQ17</f>
        <v>-47.798000000000002</v>
      </c>
      <c r="BR17" s="24">
        <f>'Consolidado - DRE'!BR17-'Alea - DRE'!BR17</f>
        <v>-17.992000000000001</v>
      </c>
      <c r="BS17" s="24">
        <f>'Consolidado - DRE'!BS17-'Alea - DRE'!BS17</f>
        <v>-12.023</v>
      </c>
      <c r="BT17" s="24">
        <f>'Consolidado - DRE'!BT17-'Alea - DRE'!BT17</f>
        <v>-12.946</v>
      </c>
      <c r="BU17" s="24">
        <f>'Consolidado - DRE'!BU17-'Alea - DRE'!BU17</f>
        <v>-4.8369999999999997</v>
      </c>
      <c r="BV17" s="97">
        <f>'Consolidado - DRE'!BV17-'Alea - DRE'!BV17</f>
        <v>-60.333195052246005</v>
      </c>
      <c r="BW17" s="24">
        <f>'Consolidado - DRE'!BW17-'Alea - DRE'!BW17</f>
        <v>-54.453195052246002</v>
      </c>
      <c r="BX17" s="24">
        <f>'Consolidado - DRE'!BX17-'Alea - DRE'!BX17</f>
        <v>-0.70099999999999996</v>
      </c>
      <c r="BY17" s="24">
        <f>'Consolidado - DRE'!BY17-'Alea - DRE'!BY17</f>
        <v>-1.1160000000000001</v>
      </c>
      <c r="BZ17" s="24">
        <f>'Consolidado - DRE'!BZ17-'Alea - DRE'!BZ17</f>
        <v>-4.0629999999999997</v>
      </c>
    </row>
    <row r="18" spans="1:78" x14ac:dyDescent="0.2">
      <c r="A18" s="44" t="s">
        <v>187</v>
      </c>
      <c r="B18" s="24">
        <f>'Consolidado - DRE'!B18-'Alea - DRE'!B18</f>
        <v>-13.03452952</v>
      </c>
      <c r="C18" s="24">
        <f>'Consolidado - DRE'!C18-'Alea - DRE'!C18</f>
        <v>-10.52644602</v>
      </c>
      <c r="D18" s="97">
        <f>'Consolidado - DRE'!D18-'Alea - DRE'!D18</f>
        <v>-41.6</v>
      </c>
      <c r="E18" s="24">
        <f>'Consolidado - DRE'!E18-'Alea - DRE'!E18</f>
        <v>-9.1</v>
      </c>
      <c r="F18" s="24">
        <f>'Consolidado - DRE'!F18-'Alea - DRE'!F18</f>
        <v>-11.924163660000001</v>
      </c>
      <c r="G18" s="24">
        <f>'Consolidado - DRE'!G18-'Alea - DRE'!G18</f>
        <v>-10.864570989999999</v>
      </c>
      <c r="H18" s="24">
        <f>'Consolidado - DRE'!H18-'Alea - DRE'!H18</f>
        <v>-9.7466854900000008</v>
      </c>
      <c r="I18" s="97">
        <f>'Consolidado - DRE'!I18-'Alea - DRE'!I18</f>
        <v>-39.65147675</v>
      </c>
      <c r="J18" s="24">
        <f>'Consolidado - DRE'!J18-'Alea - DRE'!J18</f>
        <v>-10.05078424</v>
      </c>
      <c r="K18" s="24">
        <f>'Consolidado - DRE'!K18-'Alea - DRE'!K18</f>
        <v>-10.214909019999999</v>
      </c>
      <c r="L18" s="24">
        <f>'Consolidado - DRE'!L18-'Alea - DRE'!L18</f>
        <v>-9.9927080699999991</v>
      </c>
      <c r="M18" s="24">
        <f>'Consolidado - DRE'!M18-'Alea - DRE'!M18</f>
        <v>-9.3930754200000006</v>
      </c>
      <c r="N18" s="97">
        <f>'Consolidado - DRE'!N18-'Alea - DRE'!N18</f>
        <v>-36.716999999999999</v>
      </c>
      <c r="O18" s="24">
        <f>'Consolidado - DRE'!O18-'Alea - DRE'!O18</f>
        <v>-9.5131004900000011</v>
      </c>
      <c r="P18" s="24">
        <f>'Consolidado - DRE'!P18-'Alea - DRE'!P18</f>
        <v>-9.1166123700000004</v>
      </c>
      <c r="Q18" s="24">
        <f>'Consolidado - DRE'!Q18-'Alea - DRE'!Q18</f>
        <v>-8.7428471799999983</v>
      </c>
      <c r="R18" s="24">
        <f>'Consolidado - DRE'!R18-'Alea - DRE'!R18</f>
        <v>-9.3594399600000013</v>
      </c>
      <c r="S18" s="97">
        <f>'Consolidado - DRE'!S18-'Alea - DRE'!S18</f>
        <v>-35.964075520000002</v>
      </c>
      <c r="T18" s="24">
        <f>'Consolidado - DRE'!T18-'Alea - DRE'!T18</f>
        <v>-9.8991139399999994</v>
      </c>
      <c r="U18" s="24">
        <f>'Consolidado - DRE'!U18-'Alea - DRE'!U18</f>
        <v>-9.1840000000000011</v>
      </c>
      <c r="V18" s="24">
        <f>'Consolidado - DRE'!V18-'Alea - DRE'!V18</f>
        <v>-8.6272003599999998</v>
      </c>
      <c r="W18" s="24">
        <f>'Consolidado - DRE'!W18-'Alea - DRE'!W18</f>
        <v>-8.1537612199999998</v>
      </c>
      <c r="X18" s="97">
        <f>'Consolidado - DRE'!X18-'Alea - DRE'!X18</f>
        <v>-32.196829110000003</v>
      </c>
      <c r="Y18" s="24">
        <f>'Consolidado - DRE'!Y18-'Alea - DRE'!Y18</f>
        <v>-8.7213637770000005</v>
      </c>
      <c r="Z18" s="24">
        <f>'Consolidado - DRE'!Z18-'Alea - DRE'!Z18</f>
        <v>-8.5319299050000001</v>
      </c>
      <c r="AA18" s="24">
        <f>'Consolidado - DRE'!AA18-'Alea - DRE'!AA18</f>
        <v>-7.5845586579999997</v>
      </c>
      <c r="AB18" s="24">
        <f>'Consolidado - DRE'!AB18-'Alea - DRE'!AB18</f>
        <v>-7.2589767700000003</v>
      </c>
      <c r="AC18" s="97">
        <f>'Consolidado - DRE'!AC18-'Alea - DRE'!AC18</f>
        <v>-22.5</v>
      </c>
      <c r="AD18" s="24">
        <f>'Consolidado - DRE'!AD18-'Alea - DRE'!AD18</f>
        <v>-6.2</v>
      </c>
      <c r="AE18" s="24">
        <f>'Consolidado - DRE'!AE18-'Alea - DRE'!AE18</f>
        <v>-5.8</v>
      </c>
      <c r="AF18" s="24">
        <f>'Consolidado - DRE'!AF18-'Alea - DRE'!AF18</f>
        <v>-4.3</v>
      </c>
      <c r="AG18" s="24">
        <f>'Consolidado - DRE'!AG18-'Alea - DRE'!AG18</f>
        <v>-6.1</v>
      </c>
      <c r="AH18" s="97">
        <f>'Consolidado - DRE'!AH18-'Alea - DRE'!AH18</f>
        <v>-20.5</v>
      </c>
      <c r="AI18" s="24">
        <f>'Consolidado - DRE'!AI18-'Alea - DRE'!AI18</f>
        <v>-5.8</v>
      </c>
      <c r="AJ18" s="24">
        <f>'Consolidado - DRE'!AJ18-'Alea - DRE'!AJ18</f>
        <v>-5.2</v>
      </c>
      <c r="AK18" s="24">
        <f>'Consolidado - DRE'!AK18-'Alea - DRE'!AK18</f>
        <v>-4.9000000000000004</v>
      </c>
      <c r="AL18" s="24">
        <f>'Consolidado - DRE'!AL18-'Alea - DRE'!AL18</f>
        <v>-4.7</v>
      </c>
      <c r="AM18" s="97">
        <f>'Consolidado - DRE'!AM18-'Alea - DRE'!AM18</f>
        <v>-16.399999999999999</v>
      </c>
      <c r="AN18" s="24">
        <f>'Consolidado - DRE'!AN18-'Alea - DRE'!AN18</f>
        <v>-3.5</v>
      </c>
      <c r="AO18" s="24">
        <f>'Consolidado - DRE'!AO18-'Alea - DRE'!AO18</f>
        <v>-3.2</v>
      </c>
      <c r="AP18" s="24">
        <f>'Consolidado - DRE'!AP18-'Alea - DRE'!AP18</f>
        <v>-6.4</v>
      </c>
      <c r="AQ18" s="24">
        <f>'Consolidado - DRE'!AQ18-'Alea - DRE'!AQ18</f>
        <v>-3.4</v>
      </c>
      <c r="AR18" s="97">
        <f>'Consolidado - DRE'!AR18-'Alea - DRE'!AR18</f>
        <v>-13.5</v>
      </c>
      <c r="AS18" s="24">
        <f>'Consolidado - DRE'!AS18-'Alea - DRE'!AS18</f>
        <v>-3.3</v>
      </c>
      <c r="AT18" s="24">
        <f>'Consolidado - DRE'!AT18-'Alea - DRE'!AT18</f>
        <v>-3.4</v>
      </c>
      <c r="AU18" s="24">
        <f>'Consolidado - DRE'!AU18-'Alea - DRE'!AU18</f>
        <v>-3.5</v>
      </c>
      <c r="AV18" s="24">
        <f>'Consolidado - DRE'!AV18-'Alea - DRE'!AV18</f>
        <v>-3.3</v>
      </c>
      <c r="AW18" s="97">
        <f>'Consolidado - DRE'!AW18-'Alea - DRE'!AW18</f>
        <v>-12.3</v>
      </c>
      <c r="AX18" s="24">
        <f>'Consolidado - DRE'!AX18-'Alea - DRE'!AX18</f>
        <v>-3.2</v>
      </c>
      <c r="AY18" s="24">
        <f>'Consolidado - DRE'!AY18-'Alea - DRE'!AY18</f>
        <v>-2.9</v>
      </c>
      <c r="AZ18" s="24">
        <f>'Consolidado - DRE'!AZ18-'Alea - DRE'!AZ18</f>
        <v>-3</v>
      </c>
      <c r="BA18" s="24">
        <f>'Consolidado - DRE'!BA18-'Alea - DRE'!BA18</f>
        <v>-3.2</v>
      </c>
      <c r="BB18" s="97">
        <f>'Consolidado - DRE'!BB18-'Alea - DRE'!BB18</f>
        <v>-14.8</v>
      </c>
      <c r="BC18" s="24">
        <f>'Consolidado - DRE'!BC18-'Alea - DRE'!BC18</f>
        <v>-3.9</v>
      </c>
      <c r="BD18" s="24">
        <f>'Consolidado - DRE'!BD18-'Alea - DRE'!BD18</f>
        <v>-4</v>
      </c>
      <c r="BE18" s="24">
        <f>'Consolidado - DRE'!BE18-'Alea - DRE'!BE18</f>
        <v>-3.5</v>
      </c>
      <c r="BF18" s="24">
        <f>'Consolidado - DRE'!BF18-'Alea - DRE'!BF18</f>
        <v>-3.4</v>
      </c>
      <c r="BG18" s="97">
        <f>'Consolidado - DRE'!BG18-'Alea - DRE'!BG18</f>
        <v>-15.6</v>
      </c>
      <c r="BH18" s="24">
        <f>'Consolidado - DRE'!BH18-'Alea - DRE'!BH18</f>
        <v>-4.2</v>
      </c>
      <c r="BI18" s="24">
        <f>'Consolidado - DRE'!BI18-'Alea - DRE'!BI18</f>
        <v>-4</v>
      </c>
      <c r="BJ18" s="24">
        <f>'Consolidado - DRE'!BJ18-'Alea - DRE'!BJ18</f>
        <v>-4.7</v>
      </c>
      <c r="BK18" s="24">
        <f>'Consolidado - DRE'!BK18-'Alea - DRE'!BK18</f>
        <v>-2.8</v>
      </c>
      <c r="BL18" s="97">
        <f>'Consolidado - DRE'!BL18-'Alea - DRE'!BL18</f>
        <v>-11.5</v>
      </c>
      <c r="BM18" s="24">
        <f>'Consolidado - DRE'!BM18-'Alea - DRE'!BM18</f>
        <v>-3.3</v>
      </c>
      <c r="BN18" s="24">
        <f>'Consolidado - DRE'!BN18-'Alea - DRE'!BN18</f>
        <v>-2.9</v>
      </c>
      <c r="BO18" s="24">
        <f>'Consolidado - DRE'!BO18-'Alea - DRE'!BO18</f>
        <v>-2.5</v>
      </c>
      <c r="BP18" s="24">
        <f>'Consolidado - DRE'!BP18-'Alea - DRE'!BP18</f>
        <v>-2.9</v>
      </c>
      <c r="BQ18" s="97">
        <f>'Consolidado - DRE'!BQ18-'Alea - DRE'!BQ18</f>
        <v>-15.6</v>
      </c>
      <c r="BR18" s="24">
        <f>'Consolidado - DRE'!BR18-'Alea - DRE'!BR18</f>
        <v>-3.6</v>
      </c>
      <c r="BS18" s="24">
        <f>'Consolidado - DRE'!BS18-'Alea - DRE'!BS18</f>
        <v>-5.8</v>
      </c>
      <c r="BT18" s="24">
        <f>'Consolidado - DRE'!BT18-'Alea - DRE'!BT18</f>
        <v>-3.9</v>
      </c>
      <c r="BU18" s="24">
        <f>'Consolidado - DRE'!BU18-'Alea - DRE'!BU18</f>
        <v>-2.2999999999999998</v>
      </c>
      <c r="BV18" s="97">
        <f>'Consolidado - DRE'!BV18-'Alea - DRE'!BV18</f>
        <v>-19.899999999999999</v>
      </c>
      <c r="BW18" s="24">
        <f>'Consolidado - DRE'!BW18-'Alea - DRE'!BW18</f>
        <v>-5.7</v>
      </c>
      <c r="BX18" s="24">
        <f>'Consolidado - DRE'!BX18-'Alea - DRE'!BX18</f>
        <v>-4.8</v>
      </c>
      <c r="BY18" s="24">
        <f>'Consolidado - DRE'!BY18-'Alea - DRE'!BY18</f>
        <v>-5.7</v>
      </c>
      <c r="BZ18" s="24">
        <f>'Consolidado - DRE'!BZ18-'Alea - DRE'!BZ18</f>
        <v>-3.7</v>
      </c>
    </row>
    <row r="19" spans="1:78" x14ac:dyDescent="0.2">
      <c r="A19" s="44" t="s">
        <v>147</v>
      </c>
      <c r="B19" s="24">
        <f>'Consolidado - DRE'!B19-'Alea - DRE'!B19</f>
        <v>5.1520000000000001</v>
      </c>
      <c r="C19" s="24">
        <f>'Consolidado - DRE'!C19-'Alea - DRE'!C19</f>
        <v>4.5330000000000004</v>
      </c>
      <c r="D19" s="97">
        <f>'Consolidado - DRE'!D19-'Alea - DRE'!D19</f>
        <v>25.3</v>
      </c>
      <c r="E19" s="24">
        <f>'Consolidado - DRE'!E19-'Alea - DRE'!E19</f>
        <v>7.6</v>
      </c>
      <c r="F19" s="24">
        <f>'Consolidado - DRE'!F19-'Alea - DRE'!F19</f>
        <v>9.2119999999999997</v>
      </c>
      <c r="G19" s="24">
        <f>'Consolidado - DRE'!G19-'Alea - DRE'!G19</f>
        <v>3.649</v>
      </c>
      <c r="H19" s="24">
        <f>'Consolidado - DRE'!H19-'Alea - DRE'!H19</f>
        <v>4.9169999999999998</v>
      </c>
      <c r="I19" s="97">
        <f>'Consolidado - DRE'!I19-'Alea - DRE'!I19</f>
        <v>16.699000000000002</v>
      </c>
      <c r="J19" s="24">
        <f>'Consolidado - DRE'!J19-'Alea - DRE'!J19</f>
        <v>10.478</v>
      </c>
      <c r="K19" s="24">
        <f>'Consolidado - DRE'!K19-'Alea - DRE'!K19</f>
        <v>2.4159999999999999</v>
      </c>
      <c r="L19" s="24">
        <f>'Consolidado - DRE'!L19-'Alea - DRE'!L19</f>
        <v>3.8980000000000001</v>
      </c>
      <c r="M19" s="24">
        <f>'Consolidado - DRE'!M19-'Alea - DRE'!M19</f>
        <v>-9.2999999999999999E-2</v>
      </c>
      <c r="N19" s="97">
        <f>'Consolidado - DRE'!N19-'Alea - DRE'!N19</f>
        <v>-0.94499999999999995</v>
      </c>
      <c r="O19" s="24">
        <f>'Consolidado - DRE'!O19-'Alea - DRE'!O19</f>
        <v>-0.65200000000000002</v>
      </c>
      <c r="P19" s="24">
        <f>'Consolidado - DRE'!P19-'Alea - DRE'!P19</f>
        <v>-1.7509999999999999</v>
      </c>
      <c r="Q19" s="24">
        <f>'Consolidado - DRE'!Q19-'Alea - DRE'!Q19</f>
        <v>1.155</v>
      </c>
      <c r="R19" s="24">
        <f>'Consolidado - DRE'!R19-'Alea - DRE'!R19</f>
        <v>0.3</v>
      </c>
      <c r="S19" s="97">
        <f>'Consolidado - DRE'!S19-'Alea - DRE'!S19</f>
        <v>-7.4</v>
      </c>
      <c r="T19" s="24">
        <f>'Consolidado - DRE'!T19-'Alea - DRE'!T19</f>
        <v>-4.4000000000000004</v>
      </c>
      <c r="U19" s="24">
        <f>'Consolidado - DRE'!U19-'Alea - DRE'!U19</f>
        <v>-8.3000000000000007</v>
      </c>
      <c r="V19" s="24">
        <f>'Consolidado - DRE'!V19-'Alea - DRE'!V19</f>
        <v>-0.6</v>
      </c>
      <c r="W19" s="24">
        <f>'Consolidado - DRE'!W19-'Alea - DRE'!W19</f>
        <v>5.9</v>
      </c>
      <c r="X19" s="97">
        <f>'Consolidado - DRE'!X19-'Alea - DRE'!X19</f>
        <v>-6.8</v>
      </c>
      <c r="Y19" s="24">
        <f>'Consolidado - DRE'!Y19-'Alea - DRE'!Y19</f>
        <v>-5.3</v>
      </c>
      <c r="Z19" s="24">
        <f>'Consolidado - DRE'!Z19-'Alea - DRE'!Z19</f>
        <v>-1.4</v>
      </c>
      <c r="AA19" s="24">
        <f>'Consolidado - DRE'!AA19-'Alea - DRE'!AA19</f>
        <v>0.1</v>
      </c>
      <c r="AB19" s="24">
        <f>'Consolidado - DRE'!AB19-'Alea - DRE'!AB19</f>
        <v>-0.2</v>
      </c>
      <c r="AC19" s="97">
        <f>'Consolidado - DRE'!AC19-'Alea - DRE'!AC19</f>
        <v>-0.5</v>
      </c>
      <c r="AD19" s="24">
        <f>'Consolidado - DRE'!AD19-'Alea - DRE'!AD19</f>
        <v>-0.4</v>
      </c>
      <c r="AE19" s="24">
        <f>'Consolidado - DRE'!AE19-'Alea - DRE'!AE19</f>
        <v>-0.1</v>
      </c>
      <c r="AF19" s="24">
        <f>'Consolidado - DRE'!AF19-'Alea - DRE'!AF19</f>
        <v>-0.2</v>
      </c>
      <c r="AG19" s="24">
        <f>'Consolidado - DRE'!AG19-'Alea - DRE'!AG19</f>
        <v>0.2</v>
      </c>
      <c r="AH19" s="97">
        <f>'Consolidado - DRE'!AH19-'Alea - DRE'!AH19</f>
        <v>3.2</v>
      </c>
      <c r="AI19" s="24">
        <f>'Consolidado - DRE'!AI19-'Alea - DRE'!AI19</f>
        <v>5</v>
      </c>
      <c r="AJ19" s="24">
        <f>'Consolidado - DRE'!AJ19-'Alea - DRE'!AJ19</f>
        <v>-0.3</v>
      </c>
      <c r="AK19" s="24">
        <f>'Consolidado - DRE'!AK19-'Alea - DRE'!AK19</f>
        <v>-0.2</v>
      </c>
      <c r="AL19" s="24">
        <f>'Consolidado - DRE'!AL19-'Alea - DRE'!AL19</f>
        <v>-1.2</v>
      </c>
      <c r="AM19" s="97">
        <f>'Consolidado - DRE'!AM19-'Alea - DRE'!AM19</f>
        <v>0.6</v>
      </c>
      <c r="AN19" s="24">
        <f>'Consolidado - DRE'!AN19-'Alea - DRE'!AN19</f>
        <v>-0.2</v>
      </c>
      <c r="AO19" s="24">
        <f>'Consolidado - DRE'!AO19-'Alea - DRE'!AO19</f>
        <v>0.3</v>
      </c>
      <c r="AP19" s="24">
        <f>'Consolidado - DRE'!AP19-'Alea - DRE'!AP19</f>
        <v>0.5</v>
      </c>
      <c r="AQ19" s="24">
        <f>'Consolidado - DRE'!AQ19-'Alea - DRE'!AQ19</f>
        <v>0.1</v>
      </c>
      <c r="AR19" s="97">
        <f>'Consolidado - DRE'!AR19-'Alea - DRE'!AR19</f>
        <v>-1.1000000000000001</v>
      </c>
      <c r="AS19" s="24">
        <f>'Consolidado - DRE'!AS19-'Alea - DRE'!AS19</f>
        <v>-0.4</v>
      </c>
      <c r="AT19" s="24">
        <f>'Consolidado - DRE'!AT19-'Alea - DRE'!AT19</f>
        <v>-0.4</v>
      </c>
      <c r="AU19" s="24">
        <f>'Consolidado - DRE'!AU19-'Alea - DRE'!AU19</f>
        <v>-0.5</v>
      </c>
      <c r="AV19" s="24">
        <f>'Consolidado - DRE'!AV19-'Alea - DRE'!AV19</f>
        <v>0.1</v>
      </c>
      <c r="AW19" s="97">
        <f>'Consolidado - DRE'!AW19-'Alea - DRE'!AW19</f>
        <v>-5.5</v>
      </c>
      <c r="AX19" s="24">
        <f>'Consolidado - DRE'!AX19-'Alea - DRE'!AX19</f>
        <v>-5.5</v>
      </c>
      <c r="AY19" s="24">
        <f>'Consolidado - DRE'!AY19-'Alea - DRE'!AY19</f>
        <v>0.9</v>
      </c>
      <c r="AZ19" s="24">
        <f>'Consolidado - DRE'!AZ19-'Alea - DRE'!AZ19</f>
        <v>-1.4</v>
      </c>
      <c r="BA19" s="24">
        <f>'Consolidado - DRE'!BA19-'Alea - DRE'!BA19</f>
        <v>0.5</v>
      </c>
      <c r="BB19" s="97">
        <f>'Consolidado - DRE'!BB19-'Alea - DRE'!BB19</f>
        <v>1.8</v>
      </c>
      <c r="BC19" s="24">
        <f>'Consolidado - DRE'!BC19-'Alea - DRE'!BC19</f>
        <v>-1.6</v>
      </c>
      <c r="BD19" s="24">
        <f>'Consolidado - DRE'!BD19-'Alea - DRE'!BD19</f>
        <v>11.4</v>
      </c>
      <c r="BE19" s="24">
        <f>'Consolidado - DRE'!BE19-'Alea - DRE'!BE19</f>
        <v>-7.7</v>
      </c>
      <c r="BF19" s="24">
        <f>'Consolidado - DRE'!BF19-'Alea - DRE'!BF19</f>
        <v>-0.4</v>
      </c>
      <c r="BG19" s="97">
        <f>'Consolidado - DRE'!BG19-'Alea - DRE'!BG19</f>
        <v>-19.100000000000001</v>
      </c>
      <c r="BH19" s="24">
        <f>'Consolidado - DRE'!BH19-'Alea - DRE'!BH19</f>
        <v>-15.7</v>
      </c>
      <c r="BI19" s="24">
        <f>'Consolidado - DRE'!BI19-'Alea - DRE'!BI19</f>
        <v>-2.7</v>
      </c>
      <c r="BJ19" s="24">
        <f>'Consolidado - DRE'!BJ19-'Alea - DRE'!BJ19</f>
        <v>-1.1000000000000001</v>
      </c>
      <c r="BK19" s="24">
        <f>'Consolidado - DRE'!BK19-'Alea - DRE'!BK19</f>
        <v>0.3</v>
      </c>
      <c r="BL19" s="97">
        <f>'Consolidado - DRE'!BL19-'Alea - DRE'!BL19</f>
        <v>31.3</v>
      </c>
      <c r="BM19" s="24">
        <f>'Consolidado - DRE'!BM19-'Alea - DRE'!BM19</f>
        <v>8.8000000000000007</v>
      </c>
      <c r="BN19" s="24">
        <f>'Consolidado - DRE'!BN19-'Alea - DRE'!BN19</f>
        <v>7.9</v>
      </c>
      <c r="BO19" s="24">
        <f>'Consolidado - DRE'!BO19-'Alea - DRE'!BO19</f>
        <v>-4.5</v>
      </c>
      <c r="BP19" s="24">
        <f>'Consolidado - DRE'!BP19-'Alea - DRE'!BP19</f>
        <v>19.100000000000001</v>
      </c>
      <c r="BQ19" s="97">
        <f>'Consolidado - DRE'!BQ19-'Alea - DRE'!BQ19</f>
        <v>35.1</v>
      </c>
      <c r="BR19" s="24">
        <f>'Consolidado - DRE'!BR19-'Alea - DRE'!BR19</f>
        <v>1.3</v>
      </c>
      <c r="BS19" s="24">
        <f>'Consolidado - DRE'!BS19-'Alea - DRE'!BS19</f>
        <v>13.7</v>
      </c>
      <c r="BT19" s="24">
        <f>'Consolidado - DRE'!BT19-'Alea - DRE'!BT19</f>
        <v>4.9000000000000004</v>
      </c>
      <c r="BU19" s="24">
        <f>'Consolidado - DRE'!BU19-'Alea - DRE'!BU19</f>
        <v>15.3</v>
      </c>
      <c r="BV19" s="97">
        <f>'Consolidado - DRE'!BV19-'Alea - DRE'!BV19</f>
        <v>-3.4</v>
      </c>
      <c r="BW19" s="24">
        <f>'Consolidado - DRE'!BW19-'Alea - DRE'!BW19</f>
        <v>0</v>
      </c>
      <c r="BX19" s="24">
        <f>'Consolidado - DRE'!BX19-'Alea - DRE'!BX19</f>
        <v>0</v>
      </c>
      <c r="BY19" s="24">
        <f>'Consolidado - DRE'!BY19-'Alea - DRE'!BY19</f>
        <v>-0.1</v>
      </c>
      <c r="BZ19" s="24">
        <f>'Consolidado - DRE'!BZ19-'Alea - DRE'!BZ19</f>
        <v>-3.3</v>
      </c>
    </row>
    <row r="20" spans="1:78" x14ac:dyDescent="0.2">
      <c r="A20" s="39" t="s">
        <v>188</v>
      </c>
      <c r="B20" s="24">
        <f>'Consolidado - DRE'!B20-'Alea - DRE'!B20</f>
        <v>246.84909273999989</v>
      </c>
      <c r="C20" s="24">
        <f>'Consolidado - DRE'!C20-'Alea - DRE'!C20</f>
        <v>232.81310393000007</v>
      </c>
      <c r="D20" s="97">
        <f>'Consolidado - DRE'!D20-'Alea - DRE'!D20</f>
        <v>663.40000000000009</v>
      </c>
      <c r="E20" s="24">
        <f>'Consolidado - DRE'!E20-'Alea - DRE'!E20</f>
        <v>205.09999999999997</v>
      </c>
      <c r="F20" s="24">
        <f>'Consolidado - DRE'!F20-'Alea - DRE'!F20</f>
        <v>177.44132411000021</v>
      </c>
      <c r="G20" s="24">
        <f>'Consolidado - DRE'!G20-'Alea - DRE'!G20</f>
        <v>144.97544092000001</v>
      </c>
      <c r="H20" s="24">
        <f>'Consolidado - DRE'!H20-'Alea - DRE'!H20</f>
        <v>131.37758374000001</v>
      </c>
      <c r="I20" s="97">
        <f>'Consolidado - DRE'!I20-'Alea - DRE'!I20</f>
        <v>364.22587836999998</v>
      </c>
      <c r="J20" s="24">
        <f>'Consolidado - DRE'!J20-'Alea - DRE'!J20</f>
        <v>94.240277859999878</v>
      </c>
      <c r="K20" s="24">
        <f>'Consolidado - DRE'!K20-'Alea - DRE'!K20</f>
        <v>116.77917402000011</v>
      </c>
      <c r="L20" s="24">
        <f>'Consolidado - DRE'!L20-'Alea - DRE'!L20</f>
        <v>72.953731730000015</v>
      </c>
      <c r="M20" s="24">
        <f>'Consolidado - DRE'!M20-'Alea - DRE'!M20</f>
        <v>80.252694760000011</v>
      </c>
      <c r="N20" s="97">
        <f>'Consolidado - DRE'!N20-'Alea - DRE'!N20</f>
        <v>143.03131412000008</v>
      </c>
      <c r="O20" s="24">
        <f>'Consolidado - DRE'!O20-'Alea - DRE'!O20</f>
        <v>45.70963828000005</v>
      </c>
      <c r="P20" s="24">
        <f>'Consolidado - DRE'!P20-'Alea - DRE'!P20</f>
        <v>27.461832830000077</v>
      </c>
      <c r="Q20" s="24">
        <f>'Consolidado - DRE'!Q20-'Alea - DRE'!Q20</f>
        <v>27.758833949999875</v>
      </c>
      <c r="R20" s="24">
        <f>'Consolidado - DRE'!R20-'Alea - DRE'!R20</f>
        <v>42.06713637</v>
      </c>
      <c r="S20" s="97">
        <f>'Consolidado - DRE'!S20-'Alea - DRE'!S20</f>
        <v>-236.15621066000006</v>
      </c>
      <c r="T20" s="24">
        <f>'Consolidado - DRE'!T20-'Alea - DRE'!T20</f>
        <v>-57.542351980000021</v>
      </c>
      <c r="U20" s="24">
        <f>'Consolidado - DRE'!U20-'Alea - DRE'!U20</f>
        <v>-116.67400000000001</v>
      </c>
      <c r="V20" s="24">
        <f>'Consolidado - DRE'!V20-'Alea - DRE'!V20</f>
        <v>-52.616207660000043</v>
      </c>
      <c r="W20" s="24">
        <f>'Consolidado - DRE'!W20-'Alea - DRE'!W20</f>
        <v>-9.4236510199999994</v>
      </c>
      <c r="X20" s="97">
        <f>'Consolidado - DRE'!X20-'Alea - DRE'!X20</f>
        <v>-42.892867375000023</v>
      </c>
      <c r="Y20" s="24">
        <f>'Consolidado - DRE'!Y20-'Alea - DRE'!Y20</f>
        <v>-205.033486697</v>
      </c>
      <c r="Z20" s="24">
        <f>'Consolidado - DRE'!Z20-'Alea - DRE'!Z20</f>
        <v>36.815244569000001</v>
      </c>
      <c r="AA20" s="24">
        <f>'Consolidado - DRE'!AA20-'Alea - DRE'!AA20</f>
        <v>62.223969232999991</v>
      </c>
      <c r="AB20" s="24">
        <f>'Consolidado - DRE'!AB20-'Alea - DRE'!AB20</f>
        <v>63.101405520000007</v>
      </c>
      <c r="AC20" s="97">
        <f>'Consolidado - DRE'!AC20-'Alea - DRE'!AC20</f>
        <v>264.68999999999994</v>
      </c>
      <c r="AD20" s="24">
        <f>'Consolidado - DRE'!AD20-'Alea - DRE'!AD20</f>
        <v>91.120999999999995</v>
      </c>
      <c r="AE20" s="24">
        <f>'Consolidado - DRE'!AE20-'Alea - DRE'!AE20</f>
        <v>88.749000000000009</v>
      </c>
      <c r="AF20" s="24">
        <f>'Consolidado - DRE'!AF20-'Alea - DRE'!AF20</f>
        <v>56.056999999999988</v>
      </c>
      <c r="AG20" s="24">
        <f>'Consolidado - DRE'!AG20-'Alea - DRE'!AG20</f>
        <v>28.762999999999991</v>
      </c>
      <c r="AH20" s="97">
        <f>'Consolidado - DRE'!AH20-'Alea - DRE'!AH20</f>
        <v>290.75600000000003</v>
      </c>
      <c r="AI20" s="24">
        <f>'Consolidado - DRE'!AI20-'Alea - DRE'!AI20</f>
        <v>82.664999999999992</v>
      </c>
      <c r="AJ20" s="24">
        <f>'Consolidado - DRE'!AJ20-'Alea - DRE'!AJ20</f>
        <v>71.481000000000009</v>
      </c>
      <c r="AK20" s="24">
        <f>'Consolidado - DRE'!AK20-'Alea - DRE'!AK20</f>
        <v>79.725000000000023</v>
      </c>
      <c r="AL20" s="24">
        <f>'Consolidado - DRE'!AL20-'Alea - DRE'!AL20</f>
        <v>56.785000000000011</v>
      </c>
      <c r="AM20" s="97">
        <f>'Consolidado - DRE'!AM20-'Alea - DRE'!AM20</f>
        <v>219.32999999999993</v>
      </c>
      <c r="AN20" s="24">
        <f>'Consolidado - DRE'!AN20-'Alea - DRE'!AN20</f>
        <v>53.828000000000003</v>
      </c>
      <c r="AO20" s="24">
        <f>'Consolidado - DRE'!AO20-'Alea - DRE'!AO20</f>
        <v>70.852000000000004</v>
      </c>
      <c r="AP20" s="24">
        <f>'Consolidado - DRE'!AP20-'Alea - DRE'!AP20</f>
        <v>54.789000000000016</v>
      </c>
      <c r="AQ20" s="24">
        <f>'Consolidado - DRE'!AQ20-'Alea - DRE'!AQ20</f>
        <v>39.861000000000004</v>
      </c>
      <c r="AR20" s="97">
        <f>'Consolidado - DRE'!AR20-'Alea - DRE'!AR20</f>
        <v>123.471</v>
      </c>
      <c r="AS20" s="24">
        <f>'Consolidado - DRE'!AS20-'Alea - DRE'!AS20</f>
        <v>46.869</v>
      </c>
      <c r="AT20" s="24">
        <f>'Consolidado - DRE'!AT20-'Alea - DRE'!AT20</f>
        <v>30.943999999999988</v>
      </c>
      <c r="AU20" s="24">
        <f>'Consolidado - DRE'!AU20-'Alea - DRE'!AU20</f>
        <v>22.64</v>
      </c>
      <c r="AV20" s="24">
        <f>'Consolidado - DRE'!AV20-'Alea - DRE'!AV20</f>
        <v>23.017999999999986</v>
      </c>
      <c r="AW20" s="97">
        <f>'Consolidado - DRE'!AW20-'Alea - DRE'!AW20</f>
        <v>88.272999999999996</v>
      </c>
      <c r="AX20" s="24">
        <f>'Consolidado - DRE'!AX20-'Alea - DRE'!AX20</f>
        <v>30.497000000000014</v>
      </c>
      <c r="AY20" s="24">
        <f>'Consolidado - DRE'!AY20-'Alea - DRE'!AY20</f>
        <v>30.964000000000006</v>
      </c>
      <c r="AZ20" s="24">
        <f>'Consolidado - DRE'!AZ20-'Alea - DRE'!AZ20</f>
        <v>13.240000000000009</v>
      </c>
      <c r="BA20" s="24">
        <f>'Consolidado - DRE'!BA20-'Alea - DRE'!BA20</f>
        <v>13.472000000000001</v>
      </c>
      <c r="BB20" s="97">
        <f>'Consolidado - DRE'!BB20-'Alea - DRE'!BB20</f>
        <v>30.467000000000013</v>
      </c>
      <c r="BC20" s="24">
        <f>'Consolidado - DRE'!BC20-'Alea - DRE'!BC20</f>
        <v>-6.2369999999999948</v>
      </c>
      <c r="BD20" s="24">
        <f>'Consolidado - DRE'!BD20-'Alea - DRE'!BD20</f>
        <v>16.086000000000006</v>
      </c>
      <c r="BE20" s="24">
        <f>'Consolidado - DRE'!BE20-'Alea - DRE'!BE20</f>
        <v>6.2209999999999965</v>
      </c>
      <c r="BF20" s="24">
        <f>'Consolidado - DRE'!BF20-'Alea - DRE'!BF20</f>
        <v>14.497</v>
      </c>
      <c r="BG20" s="97">
        <f>'Consolidado - DRE'!BG20-'Alea - DRE'!BG20</f>
        <v>-111.17299999999997</v>
      </c>
      <c r="BH20" s="24">
        <f>'Consolidado - DRE'!BH20-'Alea - DRE'!BH20</f>
        <v>-31.334999999999994</v>
      </c>
      <c r="BI20" s="24">
        <f>'Consolidado - DRE'!BI20-'Alea - DRE'!BI20</f>
        <v>-30.442999999999998</v>
      </c>
      <c r="BJ20" s="24">
        <f>'Consolidado - DRE'!BJ20-'Alea - DRE'!BJ20</f>
        <v>-14.584000000000003</v>
      </c>
      <c r="BK20" s="24">
        <f>'Consolidado - DRE'!BK20-'Alea - DRE'!BK20</f>
        <v>-34.811</v>
      </c>
      <c r="BL20" s="97">
        <f>'Consolidado - DRE'!BL20-'Alea - DRE'!BL20</f>
        <v>-114.752</v>
      </c>
      <c r="BM20" s="24">
        <f>'Consolidado - DRE'!BM20-'Alea - DRE'!BM20</f>
        <v>-3.1859999999999999</v>
      </c>
      <c r="BN20" s="24">
        <f>'Consolidado - DRE'!BN20-'Alea - DRE'!BN20</f>
        <v>-47.500999999999998</v>
      </c>
      <c r="BO20" s="24">
        <f>'Consolidado - DRE'!BO20-'Alea - DRE'!BO20</f>
        <v>-24.019000000000002</v>
      </c>
      <c r="BP20" s="24">
        <f>'Consolidado - DRE'!BP20-'Alea - DRE'!BP20</f>
        <v>-39.945999999999998</v>
      </c>
      <c r="BQ20" s="97">
        <f>'Consolidado - DRE'!BQ20-'Alea - DRE'!BQ20</f>
        <v>-102.61034566000001</v>
      </c>
      <c r="BR20" s="24">
        <f>'Consolidado - DRE'!BR20-'Alea - DRE'!BR20</f>
        <v>-68.744</v>
      </c>
      <c r="BS20" s="24">
        <f>'Consolidado - DRE'!BS20-'Alea - DRE'!BS20</f>
        <v>-6.625</v>
      </c>
      <c r="BT20" s="24">
        <f>'Consolidado - DRE'!BT20-'Alea - DRE'!BT20</f>
        <v>-7.2839999999999989</v>
      </c>
      <c r="BU20" s="24">
        <f>'Consolidado - DRE'!BU20-'Alea - DRE'!BU20</f>
        <v>-19.957345659999987</v>
      </c>
      <c r="BV20" s="97">
        <f>'Consolidado - DRE'!BV20-'Alea - DRE'!BV20</f>
        <v>-636.05705634274591</v>
      </c>
      <c r="BW20" s="24">
        <f>'Consolidado - DRE'!BW20-'Alea - DRE'!BW20</f>
        <v>-493.39805634274592</v>
      </c>
      <c r="BX20" s="24">
        <f>'Consolidado - DRE'!BX20-'Alea - DRE'!BX20</f>
        <v>-78.605999999999995</v>
      </c>
      <c r="BY20" s="24">
        <f>'Consolidado - DRE'!BY20-'Alea - DRE'!BY20</f>
        <v>-15.404000000000003</v>
      </c>
      <c r="BZ20" s="24">
        <f>'Consolidado - DRE'!BZ20-'Alea - DRE'!BZ20</f>
        <v>-48.548999999999992</v>
      </c>
    </row>
    <row r="21" spans="1:78" x14ac:dyDescent="0.2">
      <c r="A21" s="39" t="s">
        <v>189</v>
      </c>
      <c r="B21" s="24">
        <f>'Consolidado - DRE'!B21-'Alea - DRE'!B21</f>
        <v>52.144877409999999</v>
      </c>
      <c r="C21" s="24">
        <f>'Consolidado - DRE'!C21-'Alea - DRE'!C21</f>
        <v>66.602302230000006</v>
      </c>
      <c r="D21" s="97">
        <f>'Consolidado - DRE'!D21-'Alea - DRE'!D21</f>
        <v>243.8</v>
      </c>
      <c r="E21" s="24">
        <f>'Consolidado - DRE'!E21-'Alea - DRE'!E21</f>
        <v>39.900000000000006</v>
      </c>
      <c r="F21" s="24">
        <f>'Consolidado - DRE'!F21-'Alea - DRE'!F21</f>
        <v>27.421441190000003</v>
      </c>
      <c r="G21" s="24">
        <f>'Consolidado - DRE'!G21-'Alea - DRE'!G21</f>
        <v>15.925049549999999</v>
      </c>
      <c r="H21" s="24">
        <f>'Consolidado - DRE'!H21-'Alea - DRE'!H21</f>
        <v>13.766779939999999</v>
      </c>
      <c r="I21" s="97">
        <f>'Consolidado - DRE'!I21-'Alea - DRE'!I21</f>
        <v>64.412856919999996</v>
      </c>
      <c r="J21" s="24">
        <f>'Consolidado - DRE'!J21-'Alea - DRE'!J21</f>
        <v>16.963578060000003</v>
      </c>
      <c r="K21" s="24">
        <f>'Consolidado - DRE'!K21-'Alea - DRE'!K21</f>
        <v>14.903941889999997</v>
      </c>
      <c r="L21" s="24">
        <f>'Consolidado - DRE'!L21-'Alea - DRE'!L21</f>
        <v>13.350703059999999</v>
      </c>
      <c r="M21" s="24">
        <f>'Consolidado - DRE'!M21-'Alea - DRE'!M21</f>
        <v>19.195632960000001</v>
      </c>
      <c r="N21" s="97">
        <f>'Consolidado - DRE'!N21-'Alea - DRE'!N21</f>
        <v>62.129629480000006</v>
      </c>
      <c r="O21" s="24">
        <f>'Consolidado - DRE'!O21-'Alea - DRE'!O21</f>
        <v>19.15814022</v>
      </c>
      <c r="P21" s="24">
        <f>'Consolidado - DRE'!P21-'Alea - DRE'!P21</f>
        <v>18.937295599999999</v>
      </c>
      <c r="Q21" s="24">
        <f>'Consolidado - DRE'!Q21-'Alea - DRE'!Q21</f>
        <v>11.757633150000004</v>
      </c>
      <c r="R21" s="24">
        <f>'Consolidado - DRE'!R21-'Alea - DRE'!R21</f>
        <v>12.276560509999999</v>
      </c>
      <c r="S21" s="97">
        <f>'Consolidado - DRE'!S21-'Alea - DRE'!S21</f>
        <v>54.245956569999983</v>
      </c>
      <c r="T21" s="24">
        <f>'Consolidado - DRE'!T21-'Alea - DRE'!T21</f>
        <v>0.31260598999998696</v>
      </c>
      <c r="U21" s="24">
        <f>'Consolidado - DRE'!U21-'Alea - DRE'!U21</f>
        <v>20.134</v>
      </c>
      <c r="V21" s="24">
        <f>'Consolidado - DRE'!V21-'Alea - DRE'!V21</f>
        <v>16.387772519999999</v>
      </c>
      <c r="W21" s="24">
        <f>'Consolidado - DRE'!W21-'Alea - DRE'!W21</f>
        <v>17.324031059999999</v>
      </c>
      <c r="X21" s="97">
        <f>'Consolidado - DRE'!X21-'Alea - DRE'!X21</f>
        <v>37.285564348000001</v>
      </c>
      <c r="Y21" s="24">
        <f>'Consolidado - DRE'!Y21-'Alea - DRE'!Y21</f>
        <v>14.983664097999998</v>
      </c>
      <c r="Z21" s="24">
        <f>'Consolidado - DRE'!Z21-'Alea - DRE'!Z21</f>
        <v>9.9</v>
      </c>
      <c r="AA21" s="24">
        <f>'Consolidado - DRE'!AA21-'Alea - DRE'!AA21</f>
        <v>8.5</v>
      </c>
      <c r="AB21" s="24">
        <f>'Consolidado - DRE'!AB21-'Alea - DRE'!AB21</f>
        <v>4.0019002499999994</v>
      </c>
      <c r="AC21" s="97">
        <f>'Consolidado - DRE'!AC21-'Alea - DRE'!AC21</f>
        <v>32.6</v>
      </c>
      <c r="AD21" s="24">
        <f>'Consolidado - DRE'!AD21-'Alea - DRE'!AD21</f>
        <v>7</v>
      </c>
      <c r="AE21" s="24">
        <f>'Consolidado - DRE'!AE21-'Alea - DRE'!AE21</f>
        <v>6.1</v>
      </c>
      <c r="AF21" s="24">
        <f>'Consolidado - DRE'!AF21-'Alea - DRE'!AF21</f>
        <v>10.3</v>
      </c>
      <c r="AG21" s="24">
        <f>'Consolidado - DRE'!AG21-'Alea - DRE'!AG21</f>
        <v>9.3000000000000007</v>
      </c>
      <c r="AH21" s="97">
        <f>'Consolidado - DRE'!AH21-'Alea - DRE'!AH21</f>
        <v>61.2</v>
      </c>
      <c r="AI21" s="24">
        <f>'Consolidado - DRE'!AI21-'Alea - DRE'!AI21</f>
        <v>16.7</v>
      </c>
      <c r="AJ21" s="24">
        <f>'Consolidado - DRE'!AJ21-'Alea - DRE'!AJ21</f>
        <v>17.2</v>
      </c>
      <c r="AK21" s="24">
        <f>'Consolidado - DRE'!AK21-'Alea - DRE'!AK21</f>
        <v>15.2</v>
      </c>
      <c r="AL21" s="24">
        <f>'Consolidado - DRE'!AL21-'Alea - DRE'!AL21</f>
        <v>12.1</v>
      </c>
      <c r="AM21" s="97">
        <f>'Consolidado - DRE'!AM21-'Alea - DRE'!AM21</f>
        <v>42.9</v>
      </c>
      <c r="AN21" s="24">
        <f>'Consolidado - DRE'!AN21-'Alea - DRE'!AN21</f>
        <v>12.7</v>
      </c>
      <c r="AO21" s="24">
        <f>'Consolidado - DRE'!AO21-'Alea - DRE'!AO21</f>
        <v>9.6</v>
      </c>
      <c r="AP21" s="24">
        <f>'Consolidado - DRE'!AP21-'Alea - DRE'!AP21</f>
        <v>10.9</v>
      </c>
      <c r="AQ21" s="24">
        <f>'Consolidado - DRE'!AQ21-'Alea - DRE'!AQ21</f>
        <v>9.6</v>
      </c>
      <c r="AR21" s="97">
        <f>'Consolidado - DRE'!AR21-'Alea - DRE'!AR21</f>
        <v>28.1</v>
      </c>
      <c r="AS21" s="24">
        <f>'Consolidado - DRE'!AS21-'Alea - DRE'!AS21</f>
        <v>6.3</v>
      </c>
      <c r="AT21" s="24">
        <f>'Consolidado - DRE'!AT21-'Alea - DRE'!AT21</f>
        <v>8</v>
      </c>
      <c r="AU21" s="24">
        <f>'Consolidado - DRE'!AU21-'Alea - DRE'!AU21</f>
        <v>8.1999999999999993</v>
      </c>
      <c r="AV21" s="24">
        <f>'Consolidado - DRE'!AV21-'Alea - DRE'!AV21</f>
        <v>5.6</v>
      </c>
      <c r="AW21" s="97">
        <f>'Consolidado - DRE'!AW21-'Alea - DRE'!AW21</f>
        <v>27.3</v>
      </c>
      <c r="AX21" s="24">
        <f>'Consolidado - DRE'!AX21-'Alea - DRE'!AX21</f>
        <v>3.4</v>
      </c>
      <c r="AY21" s="24">
        <f>'Consolidado - DRE'!AY21-'Alea - DRE'!AY21</f>
        <v>6.5</v>
      </c>
      <c r="AZ21" s="24">
        <f>'Consolidado - DRE'!AZ21-'Alea - DRE'!AZ21</f>
        <v>8.6</v>
      </c>
      <c r="BA21" s="24">
        <f>'Consolidado - DRE'!BA21-'Alea - DRE'!BA21</f>
        <v>8.8000000000000007</v>
      </c>
      <c r="BB21" s="97">
        <f>'Consolidado - DRE'!BB21-'Alea - DRE'!BB21</f>
        <v>46.8</v>
      </c>
      <c r="BC21" s="24">
        <f>'Consolidado - DRE'!BC21-'Alea - DRE'!BC21</f>
        <v>7.1</v>
      </c>
      <c r="BD21" s="24">
        <f>'Consolidado - DRE'!BD21-'Alea - DRE'!BD21</f>
        <v>2.1</v>
      </c>
      <c r="BE21" s="24">
        <f>'Consolidado - DRE'!BE21-'Alea - DRE'!BE21</f>
        <v>24.3</v>
      </c>
      <c r="BF21" s="24">
        <f>'Consolidado - DRE'!BF21-'Alea - DRE'!BF21</f>
        <v>13.3</v>
      </c>
      <c r="BG21" s="97">
        <f>'Consolidado - DRE'!BG21-'Alea - DRE'!BG21</f>
        <v>58.7</v>
      </c>
      <c r="BH21" s="24">
        <f>'Consolidado - DRE'!BH21-'Alea - DRE'!BH21</f>
        <v>15.9</v>
      </c>
      <c r="BI21" s="24">
        <f>'Consolidado - DRE'!BI21-'Alea - DRE'!BI21</f>
        <v>15.9</v>
      </c>
      <c r="BJ21" s="24">
        <f>'Consolidado - DRE'!BJ21-'Alea - DRE'!BJ21</f>
        <v>13.8</v>
      </c>
      <c r="BK21" s="24">
        <f>'Consolidado - DRE'!BK21-'Alea - DRE'!BK21</f>
        <v>13</v>
      </c>
      <c r="BL21" s="97">
        <f>'Consolidado - DRE'!BL21-'Alea - DRE'!BL21</f>
        <v>37.5</v>
      </c>
      <c r="BM21" s="24">
        <f>'Consolidado - DRE'!BM21-'Alea - DRE'!BM21</f>
        <v>11.9</v>
      </c>
      <c r="BN21" s="24">
        <f>'Consolidado - DRE'!BN21-'Alea - DRE'!BN21</f>
        <v>7.4</v>
      </c>
      <c r="BO21" s="24">
        <f>'Consolidado - DRE'!BO21-'Alea - DRE'!BO21</f>
        <v>7.5</v>
      </c>
      <c r="BP21" s="24">
        <f>'Consolidado - DRE'!BP21-'Alea - DRE'!BP21</f>
        <v>10.7</v>
      </c>
      <c r="BQ21" s="97">
        <f>'Consolidado - DRE'!BQ21-'Alea - DRE'!BQ21</f>
        <v>32.6</v>
      </c>
      <c r="BR21" s="24">
        <f>'Consolidado - DRE'!BR21-'Alea - DRE'!BR21</f>
        <v>9.8000000000000007</v>
      </c>
      <c r="BS21" s="24">
        <f>'Consolidado - DRE'!BS21-'Alea - DRE'!BS21</f>
        <v>5.6</v>
      </c>
      <c r="BT21" s="24">
        <f>'Consolidado - DRE'!BT21-'Alea - DRE'!BT21</f>
        <v>9.6</v>
      </c>
      <c r="BU21" s="24">
        <f>'Consolidado - DRE'!BU21-'Alea - DRE'!BU21</f>
        <v>7.7</v>
      </c>
      <c r="BV21" s="97">
        <f>'Consolidado - DRE'!BV21-'Alea - DRE'!BV21</f>
        <v>28.8</v>
      </c>
      <c r="BW21" s="24">
        <f>'Consolidado - DRE'!BW21-'Alea - DRE'!BW21</f>
        <v>8</v>
      </c>
      <c r="BX21" s="24">
        <f>'Consolidado - DRE'!BX21-'Alea - DRE'!BX21</f>
        <v>8.3000000000000007</v>
      </c>
      <c r="BY21" s="24">
        <f>'Consolidado - DRE'!BY21-'Alea - DRE'!BY21</f>
        <v>6.2</v>
      </c>
      <c r="BZ21" s="24">
        <f>'Consolidado - DRE'!BZ21-'Alea - DRE'!BZ21</f>
        <v>6.3</v>
      </c>
    </row>
    <row r="22" spans="1:78" x14ac:dyDescent="0.2">
      <c r="A22" s="39" t="s">
        <v>190</v>
      </c>
      <c r="B22" s="24">
        <f>'Consolidado - DRE'!B22-'Alea - DRE'!B22</f>
        <v>-73.604942910000005</v>
      </c>
      <c r="C22" s="24">
        <f>'Consolidado - DRE'!C22-'Alea - DRE'!C22</f>
        <v>-67.946834620000018</v>
      </c>
      <c r="D22" s="97">
        <f>'Consolidado - DRE'!D22-'Alea - DRE'!D22</f>
        <v>-232.5</v>
      </c>
      <c r="E22" s="24">
        <f>'Consolidado - DRE'!E22-'Alea - DRE'!E22</f>
        <v>-81</v>
      </c>
      <c r="F22" s="24">
        <f>'Consolidado - DRE'!F22-'Alea - DRE'!F22</f>
        <v>-49.11746207000035</v>
      </c>
      <c r="G22" s="24">
        <f>'Consolidado - DRE'!G22-'Alea - DRE'!G22</f>
        <v>78.790824529999696</v>
      </c>
      <c r="H22" s="24">
        <f>'Consolidado - DRE'!H22-'Alea - DRE'!H22</f>
        <v>-34.446890449999941</v>
      </c>
      <c r="I22" s="97">
        <f>'Consolidado - DRE'!I22-'Alea - DRE'!I22</f>
        <v>-234.23735191457493</v>
      </c>
      <c r="J22" s="24">
        <f>'Consolidado - DRE'!J22-'Alea - DRE'!J22</f>
        <v>-59.39733611000009</v>
      </c>
      <c r="K22" s="24">
        <f>'Consolidado - DRE'!K22-'Alea - DRE'!K22</f>
        <v>-34.539525554574595</v>
      </c>
      <c r="L22" s="24">
        <f>'Consolidado - DRE'!L22-'Alea - DRE'!L22</f>
        <v>-67.699695660000273</v>
      </c>
      <c r="M22" s="24">
        <f>'Consolidado - DRE'!M22-'Alea - DRE'!M22</f>
        <v>-72.600794589999978</v>
      </c>
      <c r="N22" s="97">
        <f>'Consolidado - DRE'!N22-'Alea - DRE'!N22</f>
        <v>-193.10113668999998</v>
      </c>
      <c r="O22" s="24">
        <f>'Consolidado - DRE'!O22-'Alea - DRE'!O22</f>
        <v>-52.57808932999999</v>
      </c>
      <c r="P22" s="24">
        <f>'Consolidado - DRE'!P22-'Alea - DRE'!P22</f>
        <v>-46.883611899999998</v>
      </c>
      <c r="Q22" s="24">
        <f>'Consolidado - DRE'!Q22-'Alea - DRE'!Q22</f>
        <v>-27.586315519999982</v>
      </c>
      <c r="R22" s="24">
        <f>'Consolidado - DRE'!R22-'Alea - DRE'!R22</f>
        <v>-66.053119940000002</v>
      </c>
      <c r="S22" s="97">
        <f>'Consolidado - DRE'!S22-'Alea - DRE'!S22</f>
        <v>-249.56762488000001</v>
      </c>
      <c r="T22" s="24">
        <f>'Consolidado - DRE'!T22-'Alea - DRE'!T22</f>
        <v>-64.167342359999793</v>
      </c>
      <c r="U22" s="24">
        <f>'Consolidado - DRE'!U22-'Alea - DRE'!U22</f>
        <v>-81.881</v>
      </c>
      <c r="V22" s="24">
        <f>'Consolidado - DRE'!V22-'Alea - DRE'!V22</f>
        <v>-48.595390639999998</v>
      </c>
      <c r="W22" s="24">
        <f>'Consolidado - DRE'!W22-'Alea - DRE'!W22</f>
        <v>-54.871847240000001</v>
      </c>
      <c r="X22" s="97">
        <f>'Consolidado - DRE'!X22-'Alea - DRE'!X22</f>
        <v>-97.713640247000001</v>
      </c>
      <c r="Y22" s="24">
        <f>'Consolidado - DRE'!Y22-'Alea - DRE'!Y22</f>
        <v>-38.716924096999996</v>
      </c>
      <c r="Z22" s="24">
        <f>'Consolidado - DRE'!Z22-'Alea - DRE'!Z22</f>
        <v>-21.8</v>
      </c>
      <c r="AA22" s="24">
        <f>'Consolidado - DRE'!AA22-'Alea - DRE'!AA22</f>
        <v>-23.5</v>
      </c>
      <c r="AB22" s="24">
        <f>'Consolidado - DRE'!AB22-'Alea - DRE'!AB22</f>
        <v>-13.596716149999999</v>
      </c>
      <c r="AC22" s="97">
        <f>'Consolidado - DRE'!AC22-'Alea - DRE'!AC22</f>
        <v>-55.6</v>
      </c>
      <c r="AD22" s="24">
        <f>'Consolidado - DRE'!AD22-'Alea - DRE'!AD22</f>
        <v>-14.1</v>
      </c>
      <c r="AE22" s="24">
        <f>'Consolidado - DRE'!AE22-'Alea - DRE'!AE22</f>
        <v>-12.8</v>
      </c>
      <c r="AF22" s="24">
        <f>'Consolidado - DRE'!AF22-'Alea - DRE'!AF22</f>
        <v>-16.600000000000001</v>
      </c>
      <c r="AG22" s="24">
        <f>'Consolidado - DRE'!AG22-'Alea - DRE'!AG22</f>
        <v>-12.2</v>
      </c>
      <c r="AH22" s="97">
        <f>'Consolidado - DRE'!AH22-'Alea - DRE'!AH22</f>
        <v>-52.4</v>
      </c>
      <c r="AI22" s="24">
        <f>'Consolidado - DRE'!AI22-'Alea - DRE'!AI22</f>
        <v>-12.7</v>
      </c>
      <c r="AJ22" s="24">
        <f>'Consolidado - DRE'!AJ22-'Alea - DRE'!AJ22</f>
        <v>-15.1</v>
      </c>
      <c r="AK22" s="24">
        <f>'Consolidado - DRE'!AK22-'Alea - DRE'!AK22</f>
        <v>-12.9</v>
      </c>
      <c r="AL22" s="24">
        <f>'Consolidado - DRE'!AL22-'Alea - DRE'!AL22</f>
        <v>-11.8</v>
      </c>
      <c r="AM22" s="97">
        <f>'Consolidado - DRE'!AM22-'Alea - DRE'!AM22</f>
        <v>-34.4</v>
      </c>
      <c r="AN22" s="24">
        <f>'Consolidado - DRE'!AN22-'Alea - DRE'!AN22</f>
        <v>-11.9</v>
      </c>
      <c r="AO22" s="24">
        <f>'Consolidado - DRE'!AO22-'Alea - DRE'!AO22</f>
        <v>-8.6</v>
      </c>
      <c r="AP22" s="24">
        <f>'Consolidado - DRE'!AP22-'Alea - DRE'!AP22</f>
        <v>-7.4</v>
      </c>
      <c r="AQ22" s="24">
        <f>'Consolidado - DRE'!AQ22-'Alea - DRE'!AQ22</f>
        <v>-6.5</v>
      </c>
      <c r="AR22" s="97">
        <f>'Consolidado - DRE'!AR22-'Alea - DRE'!AR22</f>
        <v>-29</v>
      </c>
      <c r="AS22" s="24">
        <f>'Consolidado - DRE'!AS22-'Alea - DRE'!AS22</f>
        <v>-6.4</v>
      </c>
      <c r="AT22" s="24">
        <f>'Consolidado - DRE'!AT22-'Alea - DRE'!AT22</f>
        <v>-8.8000000000000007</v>
      </c>
      <c r="AU22" s="24">
        <f>'Consolidado - DRE'!AU22-'Alea - DRE'!AU22</f>
        <v>-7.5</v>
      </c>
      <c r="AV22" s="24">
        <f>'Consolidado - DRE'!AV22-'Alea - DRE'!AV22</f>
        <v>-6.3</v>
      </c>
      <c r="AW22" s="97">
        <f>'Consolidado - DRE'!AW22-'Alea - DRE'!AW22</f>
        <v>-47.3</v>
      </c>
      <c r="AX22" s="24">
        <f>'Consolidado - DRE'!AX22-'Alea - DRE'!AX22</f>
        <v>-8.9</v>
      </c>
      <c r="AY22" s="24">
        <f>'Consolidado - DRE'!AY22-'Alea - DRE'!AY22</f>
        <v>-18.600000000000001</v>
      </c>
      <c r="AZ22" s="24">
        <f>'Consolidado - DRE'!AZ22-'Alea - DRE'!AZ22</f>
        <v>-9</v>
      </c>
      <c r="BA22" s="24">
        <f>'Consolidado - DRE'!BA22-'Alea - DRE'!BA22</f>
        <v>-10.7</v>
      </c>
      <c r="BB22" s="97">
        <f>'Consolidado - DRE'!BB22-'Alea - DRE'!BB22</f>
        <v>-41.1</v>
      </c>
      <c r="BC22" s="24">
        <f>'Consolidado - DRE'!BC22-'Alea - DRE'!BC22</f>
        <v>-6.5</v>
      </c>
      <c r="BD22" s="24">
        <f>'Consolidado - DRE'!BD22-'Alea - DRE'!BD22</f>
        <v>-4.0999999999999996</v>
      </c>
      <c r="BE22" s="24">
        <f>'Consolidado - DRE'!BE22-'Alea - DRE'!BE22</f>
        <v>-18.600000000000001</v>
      </c>
      <c r="BF22" s="24">
        <f>'Consolidado - DRE'!BF22-'Alea - DRE'!BF22</f>
        <v>-11.8</v>
      </c>
      <c r="BG22" s="97">
        <f>'Consolidado - DRE'!BG22-'Alea - DRE'!BG22</f>
        <v>-51.3</v>
      </c>
      <c r="BH22" s="24">
        <f>'Consolidado - DRE'!BH22-'Alea - DRE'!BH22</f>
        <v>-14.9</v>
      </c>
      <c r="BI22" s="24">
        <f>'Consolidado - DRE'!BI22-'Alea - DRE'!BI22</f>
        <v>-10.8</v>
      </c>
      <c r="BJ22" s="24">
        <f>'Consolidado - DRE'!BJ22-'Alea - DRE'!BJ22</f>
        <v>-12.5</v>
      </c>
      <c r="BK22" s="24">
        <f>'Consolidado - DRE'!BK22-'Alea - DRE'!BK22</f>
        <v>-13.1</v>
      </c>
      <c r="BL22" s="97">
        <f>'Consolidado - DRE'!BL22-'Alea - DRE'!BL22</f>
        <v>-41.3</v>
      </c>
      <c r="BM22" s="24">
        <f>'Consolidado - DRE'!BM22-'Alea - DRE'!BM22</f>
        <v>-14.2</v>
      </c>
      <c r="BN22" s="24">
        <f>'Consolidado - DRE'!BN22-'Alea - DRE'!BN22</f>
        <v>-13.8</v>
      </c>
      <c r="BO22" s="24">
        <f>'Consolidado - DRE'!BO22-'Alea - DRE'!BO22</f>
        <v>-5.6</v>
      </c>
      <c r="BP22" s="24">
        <f>'Consolidado - DRE'!BP22-'Alea - DRE'!BP22</f>
        <v>-7.8</v>
      </c>
      <c r="BQ22" s="97">
        <f>'Consolidado - DRE'!BQ22-'Alea - DRE'!BQ22</f>
        <v>-31.9</v>
      </c>
      <c r="BR22" s="24">
        <f>'Consolidado - DRE'!BR22-'Alea - DRE'!BR22</f>
        <v>-9.4</v>
      </c>
      <c r="BS22" s="24">
        <f>'Consolidado - DRE'!BS22-'Alea - DRE'!BS22</f>
        <v>-7</v>
      </c>
      <c r="BT22" s="24">
        <f>'Consolidado - DRE'!BT22-'Alea - DRE'!BT22</f>
        <v>-7.9</v>
      </c>
      <c r="BU22" s="24">
        <f>'Consolidado - DRE'!BU22-'Alea - DRE'!BU22</f>
        <v>-7.6</v>
      </c>
      <c r="BV22" s="97">
        <f>'Consolidado - DRE'!BV22-'Alea - DRE'!BV22</f>
        <v>-13.1</v>
      </c>
      <c r="BW22" s="24">
        <f>'Consolidado - DRE'!BW22-'Alea - DRE'!BW22</f>
        <v>-6.1</v>
      </c>
      <c r="BX22" s="24">
        <f>'Consolidado - DRE'!BX22-'Alea - DRE'!BX22</f>
        <v>-4.9000000000000004</v>
      </c>
      <c r="BY22" s="24">
        <f>'Consolidado - DRE'!BY22-'Alea - DRE'!BY22</f>
        <v>2</v>
      </c>
      <c r="BZ22" s="24">
        <f>'Consolidado - DRE'!BZ22-'Alea - DRE'!BZ22</f>
        <v>-4.0999999999999996</v>
      </c>
    </row>
    <row r="23" spans="1:78" x14ac:dyDescent="0.2">
      <c r="A23" s="39" t="s">
        <v>191</v>
      </c>
      <c r="B23" s="24">
        <f>'Consolidado - DRE'!B23-'Alea - DRE'!B23</f>
        <v>225.3890272399999</v>
      </c>
      <c r="C23" s="24">
        <f>'Consolidado - DRE'!C23-'Alea - DRE'!C23</f>
        <v>231.46857154000003</v>
      </c>
      <c r="D23" s="97">
        <f>'Consolidado - DRE'!D23-'Alea - DRE'!D23</f>
        <v>674.7</v>
      </c>
      <c r="E23" s="24">
        <f>'Consolidado - DRE'!E23-'Alea - DRE'!E23</f>
        <v>164</v>
      </c>
      <c r="F23" s="24">
        <f>'Consolidado - DRE'!F23-'Alea - DRE'!F23</f>
        <v>155.74530322999982</v>
      </c>
      <c r="G23" s="24">
        <f>'Consolidado - DRE'!G23-'Alea - DRE'!G23</f>
        <v>239.69131499999969</v>
      </c>
      <c r="H23" s="24">
        <f>'Consolidado - DRE'!H23-'Alea - DRE'!H23</f>
        <v>110.69747323000007</v>
      </c>
      <c r="I23" s="97">
        <f>'Consolidado - DRE'!I23-'Alea - DRE'!I23</f>
        <v>194.40138337542504</v>
      </c>
      <c r="J23" s="24">
        <f>'Consolidado - DRE'!J23-'Alea - DRE'!J23</f>
        <v>51.806519809999799</v>
      </c>
      <c r="K23" s="24">
        <f>'Consolidado - DRE'!K23-'Alea - DRE'!K23</f>
        <v>97.143590355425516</v>
      </c>
      <c r="L23" s="24">
        <f>'Consolidado - DRE'!L23-'Alea - DRE'!L23</f>
        <v>18.604739129999743</v>
      </c>
      <c r="M23" s="24">
        <f>'Consolidado - DRE'!M23-'Alea - DRE'!M23</f>
        <v>26.847533130000027</v>
      </c>
      <c r="N23" s="97">
        <f>'Consolidado - DRE'!N23-'Alea - DRE'!N23</f>
        <v>12.059806910000106</v>
      </c>
      <c r="O23" s="24">
        <f>'Consolidado - DRE'!O23-'Alea - DRE'!O23</f>
        <v>12.289689170000059</v>
      </c>
      <c r="P23" s="24">
        <f>'Consolidado - DRE'!P23-'Alea - DRE'!P23</f>
        <v>-0.48448346999992609</v>
      </c>
      <c r="Q23" s="24">
        <f>'Consolidado - DRE'!Q23-'Alea - DRE'!Q23</f>
        <v>11.930151579999897</v>
      </c>
      <c r="R23" s="24">
        <f>'Consolidado - DRE'!R23-'Alea - DRE'!R23</f>
        <v>-11.709423060000006</v>
      </c>
      <c r="S23" s="97">
        <f>'Consolidado - DRE'!S23-'Alea - DRE'!S23</f>
        <v>-431.47787897000012</v>
      </c>
      <c r="T23" s="24">
        <f>'Consolidado - DRE'!T23-'Alea - DRE'!T23</f>
        <v>-121.39708834999983</v>
      </c>
      <c r="U23" s="24">
        <f>'Consolidado - DRE'!U23-'Alea - DRE'!U23</f>
        <v>-178.42099999999999</v>
      </c>
      <c r="V23" s="24">
        <f>'Consolidado - DRE'!V23-'Alea - DRE'!V23</f>
        <v>-84.82382578000005</v>
      </c>
      <c r="W23" s="24">
        <f>'Consolidado - DRE'!W23-'Alea - DRE'!W23</f>
        <v>-46.971467199999999</v>
      </c>
      <c r="X23" s="97">
        <f>'Consolidado - DRE'!X23-'Alea - DRE'!X23</f>
        <v>-103.32094327400002</v>
      </c>
      <c r="Y23" s="24">
        <f>'Consolidado - DRE'!Y23-'Alea - DRE'!Y23</f>
        <v>-228.76674669600001</v>
      </c>
      <c r="Z23" s="24">
        <f>'Consolidado - DRE'!Z23-'Alea - DRE'!Z23</f>
        <v>24.915244568999995</v>
      </c>
      <c r="AA23" s="24">
        <f>'Consolidado - DRE'!AA23-'Alea - DRE'!AA23</f>
        <v>47.223969232999991</v>
      </c>
      <c r="AB23" s="24">
        <f>'Consolidado - DRE'!AB23-'Alea - DRE'!AB23</f>
        <v>53.506589620000007</v>
      </c>
      <c r="AC23" s="97">
        <f>'Consolidado - DRE'!AC23-'Alea - DRE'!AC23</f>
        <v>241.68999999999997</v>
      </c>
      <c r="AD23" s="24">
        <f>'Consolidado - DRE'!AD23-'Alea - DRE'!AD23</f>
        <v>84.021000000000001</v>
      </c>
      <c r="AE23" s="24">
        <f>'Consolidado - DRE'!AE23-'Alea - DRE'!AE23</f>
        <v>82.049000000000007</v>
      </c>
      <c r="AF23" s="24">
        <f>'Consolidado - DRE'!AF23-'Alea - DRE'!AF23</f>
        <v>49.756999999999984</v>
      </c>
      <c r="AG23" s="24">
        <f>'Consolidado - DRE'!AG23-'Alea - DRE'!AG23</f>
        <v>25.862999999999989</v>
      </c>
      <c r="AH23" s="97">
        <f>'Consolidado - DRE'!AH23-'Alea - DRE'!AH23</f>
        <v>299.55600000000004</v>
      </c>
      <c r="AI23" s="24">
        <f>'Consolidado - DRE'!AI23-'Alea - DRE'!AI23</f>
        <v>86.664999999999992</v>
      </c>
      <c r="AJ23" s="24">
        <f>'Consolidado - DRE'!AJ23-'Alea - DRE'!AJ23</f>
        <v>73.581000000000017</v>
      </c>
      <c r="AK23" s="24">
        <f>'Consolidado - DRE'!AK23-'Alea - DRE'!AK23</f>
        <v>82.02500000000002</v>
      </c>
      <c r="AL23" s="24">
        <f>'Consolidado - DRE'!AL23-'Alea - DRE'!AL23</f>
        <v>57.085000000000008</v>
      </c>
      <c r="AM23" s="97">
        <f>'Consolidado - DRE'!AM23-'Alea - DRE'!AM23</f>
        <v>227.8299999999999</v>
      </c>
      <c r="AN23" s="24">
        <f>'Consolidado - DRE'!AN23-'Alea - DRE'!AN23</f>
        <v>54.628000000000007</v>
      </c>
      <c r="AO23" s="24">
        <f>'Consolidado - DRE'!AO23-'Alea - DRE'!AO23</f>
        <v>71.852000000000004</v>
      </c>
      <c r="AP23" s="24">
        <f>'Consolidado - DRE'!AP23-'Alea - DRE'!AP23</f>
        <v>58.289000000000023</v>
      </c>
      <c r="AQ23" s="24">
        <f>'Consolidado - DRE'!AQ23-'Alea - DRE'!AQ23</f>
        <v>42.961000000000006</v>
      </c>
      <c r="AR23" s="97">
        <f>'Consolidado - DRE'!AR23-'Alea - DRE'!AR23</f>
        <v>122.571</v>
      </c>
      <c r="AS23" s="24">
        <f>'Consolidado - DRE'!AS23-'Alea - DRE'!AS23</f>
        <v>46.768999999999998</v>
      </c>
      <c r="AT23" s="24">
        <f>'Consolidado - DRE'!AT23-'Alea - DRE'!AT23</f>
        <v>30.143999999999988</v>
      </c>
      <c r="AU23" s="24">
        <f>'Consolidado - DRE'!AU23-'Alea - DRE'!AU23</f>
        <v>23.34</v>
      </c>
      <c r="AV23" s="24">
        <f>'Consolidado - DRE'!AV23-'Alea - DRE'!AV23</f>
        <v>22.317999999999987</v>
      </c>
      <c r="AW23" s="97">
        <f>'Consolidado - DRE'!AW23-'Alea - DRE'!AW23</f>
        <v>68.272999999999996</v>
      </c>
      <c r="AX23" s="24">
        <f>'Consolidado - DRE'!AX23-'Alea - DRE'!AX23</f>
        <v>24.997000000000014</v>
      </c>
      <c r="AY23" s="24">
        <f>'Consolidado - DRE'!AY23-'Alea - DRE'!AY23</f>
        <v>18.864000000000004</v>
      </c>
      <c r="AZ23" s="24">
        <f>'Consolidado - DRE'!AZ23-'Alea - DRE'!AZ23</f>
        <v>12.840000000000011</v>
      </c>
      <c r="BA23" s="24">
        <f>'Consolidado - DRE'!BA23-'Alea - DRE'!BA23</f>
        <v>11.572000000000003</v>
      </c>
      <c r="BB23" s="97">
        <f>'Consolidado - DRE'!BB23-'Alea - DRE'!BB23</f>
        <v>36.167000000000009</v>
      </c>
      <c r="BC23" s="24">
        <f>'Consolidado - DRE'!BC23-'Alea - DRE'!BC23</f>
        <v>-5.6369999999999951</v>
      </c>
      <c r="BD23" s="24">
        <f>'Consolidado - DRE'!BD23-'Alea - DRE'!BD23</f>
        <v>14.086000000000007</v>
      </c>
      <c r="BE23" s="24">
        <f>'Consolidado - DRE'!BE23-'Alea - DRE'!BE23</f>
        <v>11.920999999999996</v>
      </c>
      <c r="BF23" s="24">
        <f>'Consolidado - DRE'!BF23-'Alea - DRE'!BF23</f>
        <v>15.997</v>
      </c>
      <c r="BG23" s="97">
        <f>'Consolidado - DRE'!BG23-'Alea - DRE'!BG23</f>
        <v>-103.77299999999997</v>
      </c>
      <c r="BH23" s="24">
        <f>'Consolidado - DRE'!BH23-'Alea - DRE'!BH23</f>
        <v>-30.334999999999994</v>
      </c>
      <c r="BI23" s="24">
        <f>'Consolidado - DRE'!BI23-'Alea - DRE'!BI23</f>
        <v>-25.342999999999996</v>
      </c>
      <c r="BJ23" s="24">
        <f>'Consolidado - DRE'!BJ23-'Alea - DRE'!BJ23</f>
        <v>-13.284000000000002</v>
      </c>
      <c r="BK23" s="24">
        <f>'Consolidado - DRE'!BK23-'Alea - DRE'!BK23</f>
        <v>-34.911000000000001</v>
      </c>
      <c r="BL23" s="97">
        <f>'Consolidado - DRE'!BL23-'Alea - DRE'!BL23</f>
        <v>-118.55199999999999</v>
      </c>
      <c r="BM23" s="24">
        <f>'Consolidado - DRE'!BM23-'Alea - DRE'!BM23</f>
        <v>-5.4859999999999989</v>
      </c>
      <c r="BN23" s="24">
        <f>'Consolidado - DRE'!BN23-'Alea - DRE'!BN23</f>
        <v>-53.900999999999996</v>
      </c>
      <c r="BO23" s="24">
        <f>'Consolidado - DRE'!BO23-'Alea - DRE'!BO23</f>
        <v>-22.119</v>
      </c>
      <c r="BP23" s="24">
        <f>'Consolidado - DRE'!BP23-'Alea - DRE'!BP23</f>
        <v>-37.045999999999999</v>
      </c>
      <c r="BQ23" s="97">
        <f>'Consolidado - DRE'!BQ23-'Alea - DRE'!BQ23</f>
        <v>-101.91034566000002</v>
      </c>
      <c r="BR23" s="24">
        <f>'Consolidado - DRE'!BR23-'Alea - DRE'!BR23</f>
        <v>-68.344000000000008</v>
      </c>
      <c r="BS23" s="24">
        <f>'Consolidado - DRE'!BS23-'Alea - DRE'!BS23</f>
        <v>-8.0250000000000004</v>
      </c>
      <c r="BT23" s="24">
        <f>'Consolidado - DRE'!BT23-'Alea - DRE'!BT23</f>
        <v>-5.5839999999999996</v>
      </c>
      <c r="BU23" s="24">
        <f>'Consolidado - DRE'!BU23-'Alea - DRE'!BU23</f>
        <v>-19.857345659999986</v>
      </c>
      <c r="BV23" s="97">
        <f>'Consolidado - DRE'!BV23-'Alea - DRE'!BV23</f>
        <v>-620.35705634274598</v>
      </c>
      <c r="BW23" s="24">
        <f>'Consolidado - DRE'!BW23-'Alea - DRE'!BW23</f>
        <v>-491.49805634274594</v>
      </c>
      <c r="BX23" s="24">
        <f>'Consolidado - DRE'!BX23-'Alea - DRE'!BX23</f>
        <v>-75.206000000000003</v>
      </c>
      <c r="BY23" s="24">
        <f>'Consolidado - DRE'!BY23-'Alea - DRE'!BY23</f>
        <v>-7.2040000000000042</v>
      </c>
      <c r="BZ23" s="24">
        <f>'Consolidado - DRE'!BZ23-'Alea - DRE'!BZ23</f>
        <v>-46.348999999999997</v>
      </c>
    </row>
    <row r="24" spans="1:78" x14ac:dyDescent="0.2">
      <c r="A24" s="39" t="s">
        <v>192</v>
      </c>
      <c r="B24" s="24">
        <f>'Consolidado - DRE'!B24-'Alea - DRE'!B24</f>
        <v>-1.4947248800000004</v>
      </c>
      <c r="C24" s="24">
        <f>'Consolidado - DRE'!C24-'Alea - DRE'!C24</f>
        <v>-3.6596485099999998</v>
      </c>
      <c r="D24" s="97">
        <f>'Consolidado - DRE'!D24-'Alea - DRE'!D24</f>
        <v>-3.1</v>
      </c>
      <c r="E24" s="24">
        <f>'Consolidado - DRE'!E24-'Alea - DRE'!E24</f>
        <v>-0.8</v>
      </c>
      <c r="F24" s="24">
        <f>'Consolidado - DRE'!F24-'Alea - DRE'!F24</f>
        <v>-0.32600000000000001</v>
      </c>
      <c r="G24" s="24">
        <f>'Consolidado - DRE'!G24-'Alea - DRE'!G24</f>
        <v>-2.7170000000000001</v>
      </c>
      <c r="H24" s="24">
        <f>'Consolidado - DRE'!H24-'Alea - DRE'!H24</f>
        <v>0.8</v>
      </c>
      <c r="I24" s="97">
        <f>'Consolidado - DRE'!I24-'Alea - DRE'!I24</f>
        <v>5.1790000000000003</v>
      </c>
      <c r="J24" s="24">
        <f>'Consolidado - DRE'!J24-'Alea - DRE'!J24</f>
        <v>-1.492</v>
      </c>
      <c r="K24" s="24">
        <f>'Consolidado - DRE'!K24-'Alea - DRE'!K24</f>
        <v>-1.516</v>
      </c>
      <c r="L24" s="24">
        <f>'Consolidado - DRE'!L24-'Alea - DRE'!L24</f>
        <v>-8.9999999999999993E-3</v>
      </c>
      <c r="M24" s="24">
        <f>'Consolidado - DRE'!M24-'Alea - DRE'!M24</f>
        <v>8.1959999999999997</v>
      </c>
      <c r="N24" s="97">
        <f>'Consolidado - DRE'!N24-'Alea - DRE'!N24</f>
        <v>-1.446</v>
      </c>
      <c r="O24" s="24">
        <f>'Consolidado - DRE'!O24-'Alea - DRE'!O24</f>
        <v>-8.4999990000001455E-2</v>
      </c>
      <c r="P24" s="24">
        <f>'Consolidado - DRE'!P24-'Alea - DRE'!P24</f>
        <v>-1.2210000099999987</v>
      </c>
      <c r="Q24" s="24">
        <f>'Consolidado - DRE'!Q24-'Alea - DRE'!Q24</f>
        <v>1.175</v>
      </c>
      <c r="R24" s="24">
        <f>'Consolidado - DRE'!R24-'Alea - DRE'!R24</f>
        <v>-1.3149999999999999</v>
      </c>
      <c r="S24" s="97">
        <f>'Consolidado - DRE'!S24-'Alea - DRE'!S24</f>
        <v>6.0000000000000053E-3</v>
      </c>
      <c r="T24" s="24">
        <f>'Consolidado - DRE'!T24-'Alea - DRE'!T24</f>
        <v>0.63900000000000001</v>
      </c>
      <c r="U24" s="24">
        <f>'Consolidado - DRE'!U24-'Alea - DRE'!U24</f>
        <v>3.4000000000000002E-2</v>
      </c>
      <c r="V24" s="24">
        <f>'Consolidado - DRE'!V24-'Alea - DRE'!V24</f>
        <v>-0.52700000000000002</v>
      </c>
      <c r="W24" s="24">
        <f>'Consolidado - DRE'!W24-'Alea - DRE'!W24</f>
        <v>-0.14000000000000001</v>
      </c>
      <c r="X24" s="97">
        <f>'Consolidado - DRE'!X24-'Alea - DRE'!X24</f>
        <v>-1.8190000000000002</v>
      </c>
      <c r="Y24" s="24">
        <f>'Consolidado - DRE'!Y24-'Alea - DRE'!Y24</f>
        <v>-1.3680000000000001</v>
      </c>
      <c r="Z24" s="24">
        <f>'Consolidado - DRE'!Z24-'Alea - DRE'!Z24</f>
        <v>2.609</v>
      </c>
      <c r="AA24" s="24">
        <f>'Consolidado - DRE'!AA24-'Alea - DRE'!AA24</f>
        <v>0.124</v>
      </c>
      <c r="AB24" s="24">
        <f>'Consolidado - DRE'!AB24-'Alea - DRE'!AB24</f>
        <v>-3.1840000000000002</v>
      </c>
      <c r="AC24" s="97">
        <f>'Consolidado - DRE'!AC24-'Alea - DRE'!AC24</f>
        <v>-4.6129999999999995</v>
      </c>
      <c r="AD24" s="24">
        <f>'Consolidado - DRE'!AD24-'Alea - DRE'!AD24</f>
        <v>-2.4329999999999998</v>
      </c>
      <c r="AE24" s="24">
        <f>'Consolidado - DRE'!AE24-'Alea - DRE'!AE24</f>
        <v>0.61299999999999999</v>
      </c>
      <c r="AF24" s="24">
        <f>'Consolidado - DRE'!AF24-'Alea - DRE'!AF24</f>
        <v>-1.4890000000000001</v>
      </c>
      <c r="AG24" s="24">
        <f>'Consolidado - DRE'!AG24-'Alea - DRE'!AG24</f>
        <v>-1.304</v>
      </c>
      <c r="AH24" s="97">
        <f>'Consolidado - DRE'!AH24-'Alea - DRE'!AH24</f>
        <v>-3.855</v>
      </c>
      <c r="AI24" s="24">
        <f>'Consolidado - DRE'!AI24-'Alea - DRE'!AI24</f>
        <v>-0.59599999999999997</v>
      </c>
      <c r="AJ24" s="24">
        <f>'Consolidado - DRE'!AJ24-'Alea - DRE'!AJ24</f>
        <v>-1.5609999999999999</v>
      </c>
      <c r="AK24" s="24">
        <f>'Consolidado - DRE'!AK24-'Alea - DRE'!AK24</f>
        <v>-1.7</v>
      </c>
      <c r="AL24" s="24">
        <f>'Consolidado - DRE'!AL24-'Alea - DRE'!AL24</f>
        <v>2E-3</v>
      </c>
      <c r="AM24" s="97">
        <f>'Consolidado - DRE'!AM24-'Alea - DRE'!AM24</f>
        <v>-1.879</v>
      </c>
      <c r="AN24" s="24">
        <f>'Consolidado - DRE'!AN24-'Alea - DRE'!AN24</f>
        <v>-0.82399999999999995</v>
      </c>
      <c r="AO24" s="24">
        <f>'Consolidado - DRE'!AO24-'Alea - DRE'!AO24</f>
        <v>0.39</v>
      </c>
      <c r="AP24" s="24">
        <f>'Consolidado - DRE'!AP24-'Alea - DRE'!AP24</f>
        <v>-0.67100000000000004</v>
      </c>
      <c r="AQ24" s="24">
        <f>'Consolidado - DRE'!AQ24-'Alea - DRE'!AQ24</f>
        <v>-0.77400000000000002</v>
      </c>
      <c r="AR24" s="97">
        <f>'Consolidado - DRE'!AR24-'Alea - DRE'!AR24</f>
        <v>9.0589999999999975</v>
      </c>
      <c r="AS24" s="24">
        <f>'Consolidado - DRE'!AS24-'Alea - DRE'!AS24</f>
        <v>-5.62</v>
      </c>
      <c r="AT24" s="24">
        <f>'Consolidado - DRE'!AT24-'Alea - DRE'!AT24</f>
        <v>8.8249999999999993</v>
      </c>
      <c r="AU24" s="24">
        <f>'Consolidado - DRE'!AU24-'Alea - DRE'!AU24</f>
        <v>7.8780000000000001</v>
      </c>
      <c r="AV24" s="24">
        <f>'Consolidado - DRE'!AV24-'Alea - DRE'!AV24</f>
        <v>-2.024</v>
      </c>
      <c r="AW24" s="97">
        <f>'Consolidado - DRE'!AW24-'Alea - DRE'!AW24</f>
        <v>-4.8770000000000007</v>
      </c>
      <c r="AX24" s="24">
        <f>'Consolidado - DRE'!AX24-'Alea - DRE'!AX24</f>
        <v>0.65100000000000002</v>
      </c>
      <c r="AY24" s="24">
        <f>'Consolidado - DRE'!AY24-'Alea - DRE'!AY24</f>
        <v>-1.863</v>
      </c>
      <c r="AZ24" s="24">
        <f>'Consolidado - DRE'!AZ24-'Alea - DRE'!AZ24</f>
        <v>-0.16900000000000001</v>
      </c>
      <c r="BA24" s="24">
        <f>'Consolidado - DRE'!BA24-'Alea - DRE'!BA24</f>
        <v>-3.496</v>
      </c>
      <c r="BB24" s="97">
        <f>'Consolidado - DRE'!BB24-'Alea - DRE'!BB24</f>
        <v>3.3130000000000002</v>
      </c>
      <c r="BC24" s="24">
        <f>'Consolidado - DRE'!BC24-'Alea - DRE'!BC24</f>
        <v>-2.3210000000000002</v>
      </c>
      <c r="BD24" s="24">
        <f>'Consolidado - DRE'!BD24-'Alea - DRE'!BD24</f>
        <v>1.768</v>
      </c>
      <c r="BE24" s="24">
        <f>'Consolidado - DRE'!BE24-'Alea - DRE'!BE24</f>
        <v>7.1539999999999999</v>
      </c>
      <c r="BF24" s="24">
        <f>'Consolidado - DRE'!BF24-'Alea - DRE'!BF24</f>
        <v>-3.2879999999999998</v>
      </c>
      <c r="BG24" s="97">
        <f>'Consolidado - DRE'!BG24-'Alea - DRE'!BG24</f>
        <v>1.6989999999999998</v>
      </c>
      <c r="BH24" s="24">
        <f>'Consolidado - DRE'!BH24-'Alea - DRE'!BH24</f>
        <v>1.851</v>
      </c>
      <c r="BI24" s="24">
        <f>'Consolidado - DRE'!BI24-'Alea - DRE'!BI24</f>
        <v>0.86</v>
      </c>
      <c r="BJ24" s="24">
        <f>'Consolidado - DRE'!BJ24-'Alea - DRE'!BJ24</f>
        <v>-1.7709999999999999</v>
      </c>
      <c r="BK24" s="24">
        <f>'Consolidado - DRE'!BK24-'Alea - DRE'!BK24</f>
        <v>0.75900000000000001</v>
      </c>
      <c r="BL24" s="97">
        <f>'Consolidado - DRE'!BL24-'Alea - DRE'!BL24</f>
        <v>-1.1339999999999995</v>
      </c>
      <c r="BM24" s="24">
        <f>'Consolidado - DRE'!BM24-'Alea - DRE'!BM24</f>
        <v>5.3380000000000001</v>
      </c>
      <c r="BN24" s="24">
        <f>'Consolidado - DRE'!BN24-'Alea - DRE'!BN24</f>
        <v>-2.6720000000000002</v>
      </c>
      <c r="BO24" s="24">
        <f>'Consolidado - DRE'!BO24-'Alea - DRE'!BO24</f>
        <v>-1.341</v>
      </c>
      <c r="BP24" s="24">
        <f>'Consolidado - DRE'!BP24-'Alea - DRE'!BP24</f>
        <v>-2.4590000000000001</v>
      </c>
      <c r="BQ24" s="97">
        <f>'Consolidado - DRE'!BQ24-'Alea - DRE'!BQ24</f>
        <v>-0.38100000000000023</v>
      </c>
      <c r="BR24" s="24">
        <f>'Consolidado - DRE'!BR24-'Alea - DRE'!BR24</f>
        <v>2.33</v>
      </c>
      <c r="BS24" s="24">
        <f>'Consolidado - DRE'!BS24-'Alea - DRE'!BS24</f>
        <v>2.1680000000000001</v>
      </c>
      <c r="BT24" s="24">
        <f>'Consolidado - DRE'!BT24-'Alea - DRE'!BT24</f>
        <v>-0.54300000000000004</v>
      </c>
      <c r="BU24" s="24">
        <f>'Consolidado - DRE'!BU24-'Alea - DRE'!BU24</f>
        <v>-4.3360000000000003</v>
      </c>
      <c r="BV24" s="97">
        <f>'Consolidado - DRE'!BV24-'Alea - DRE'!BV24</f>
        <v>-30.765999999999998</v>
      </c>
      <c r="BW24" s="24">
        <f>'Consolidado - DRE'!BW24-'Alea - DRE'!BW24</f>
        <v>-84.591999999999999</v>
      </c>
      <c r="BX24" s="24">
        <f>'Consolidado - DRE'!BX24-'Alea - DRE'!BX24</f>
        <v>23.637</v>
      </c>
      <c r="BY24" s="24">
        <f>'Consolidado - DRE'!BY24-'Alea - DRE'!BY24</f>
        <v>7.8010000000000002</v>
      </c>
      <c r="BZ24" s="24">
        <f>'Consolidado - DRE'!BZ24-'Alea - DRE'!BZ24</f>
        <v>22.388000000000002</v>
      </c>
    </row>
    <row r="25" spans="1:78" x14ac:dyDescent="0.2">
      <c r="A25" s="39" t="s">
        <v>193</v>
      </c>
      <c r="B25" s="24">
        <f>'Consolidado - DRE'!B25-'Alea - DRE'!B25</f>
        <v>-14.934188890000003</v>
      </c>
      <c r="C25" s="24">
        <f>'Consolidado - DRE'!C25-'Alea - DRE'!C25</f>
        <v>-11.598371069999999</v>
      </c>
      <c r="D25" s="97">
        <f>'Consolidado - DRE'!D25-'Alea - DRE'!D25</f>
        <v>-35.5</v>
      </c>
      <c r="E25" s="24">
        <f>'Consolidado - DRE'!E25-'Alea - DRE'!E25</f>
        <v>-9.7999999999999989</v>
      </c>
      <c r="F25" s="24">
        <f>'Consolidado - DRE'!F25-'Alea - DRE'!F25</f>
        <v>-10.286999999999999</v>
      </c>
      <c r="G25" s="24">
        <f>'Consolidado - DRE'!G25-'Alea - DRE'!G25</f>
        <v>-8.3339999999999996</v>
      </c>
      <c r="H25" s="24">
        <f>'Consolidado - DRE'!H25-'Alea - DRE'!H25</f>
        <v>-7.1769999999999996</v>
      </c>
      <c r="I25" s="97">
        <f>'Consolidado - DRE'!I25-'Alea - DRE'!I25</f>
        <v>-28.75</v>
      </c>
      <c r="J25" s="24">
        <f>'Consolidado - DRE'!J25-'Alea - DRE'!J25</f>
        <v>-9.0360000000000014</v>
      </c>
      <c r="K25" s="24">
        <f>'Consolidado - DRE'!K25-'Alea - DRE'!K25</f>
        <v>-5.6769999999999996</v>
      </c>
      <c r="L25" s="24">
        <f>'Consolidado - DRE'!L25-'Alea - DRE'!L25</f>
        <v>-5.327</v>
      </c>
      <c r="M25" s="24">
        <f>'Consolidado - DRE'!M25-'Alea - DRE'!M25</f>
        <v>-8.7099999999999991</v>
      </c>
      <c r="N25" s="97">
        <f>'Consolidado - DRE'!N25-'Alea - DRE'!N25</f>
        <v>-42.994</v>
      </c>
      <c r="O25" s="24">
        <f>'Consolidado - DRE'!O25-'Alea - DRE'!O25</f>
        <v>-11.224</v>
      </c>
      <c r="P25" s="24">
        <f>'Consolidado - DRE'!P25-'Alea - DRE'!P25</f>
        <v>-10.223000000000001</v>
      </c>
      <c r="Q25" s="24">
        <f>'Consolidado - DRE'!Q25-'Alea - DRE'!Q25</f>
        <v>-11.699</v>
      </c>
      <c r="R25" s="24">
        <f>'Consolidado - DRE'!R25-'Alea - DRE'!R25</f>
        <v>-9.8849999999999998</v>
      </c>
      <c r="S25" s="97">
        <f>'Consolidado - DRE'!S25-'Alea - DRE'!S25</f>
        <v>-44.606000000000002</v>
      </c>
      <c r="T25" s="24">
        <f>'Consolidado - DRE'!T25-'Alea - DRE'!T25</f>
        <v>-12.338999999999999</v>
      </c>
      <c r="U25" s="24">
        <f>'Consolidado - DRE'!U25-'Alea - DRE'!U25</f>
        <v>-11.634</v>
      </c>
      <c r="V25" s="24">
        <f>'Consolidado - DRE'!V25-'Alea - DRE'!V25</f>
        <v>-11.273000000000001</v>
      </c>
      <c r="W25" s="24">
        <f>'Consolidado - DRE'!W25-'Alea - DRE'!W25</f>
        <v>-9.4599999999999991</v>
      </c>
      <c r="X25" s="97">
        <f>'Consolidado - DRE'!X25-'Alea - DRE'!X25</f>
        <v>-44.180999999999997</v>
      </c>
      <c r="Y25" s="24">
        <f>'Consolidado - DRE'!Y25-'Alea - DRE'!Y25</f>
        <v>-12.932</v>
      </c>
      <c r="Z25" s="24">
        <f>'Consolidado - DRE'!Z25-'Alea - DRE'!Z25</f>
        <v>-12.308999999999999</v>
      </c>
      <c r="AA25" s="24">
        <f>'Consolidado - DRE'!AA25-'Alea - DRE'!AA25</f>
        <v>-10.124000000000001</v>
      </c>
      <c r="AB25" s="24">
        <f>'Consolidado - DRE'!AB25-'Alea - DRE'!AB25</f>
        <v>-8.9160000000000004</v>
      </c>
      <c r="AC25" s="97">
        <f>'Consolidado - DRE'!AC25-'Alea - DRE'!AC25</f>
        <v>-37.286999999999999</v>
      </c>
      <c r="AD25" s="24">
        <f>'Consolidado - DRE'!AD25-'Alea - DRE'!AD25</f>
        <v>-10.567</v>
      </c>
      <c r="AE25" s="24">
        <f>'Consolidado - DRE'!AE25-'Alea - DRE'!AE25</f>
        <v>-11.613</v>
      </c>
      <c r="AF25" s="24">
        <f>'Consolidado - DRE'!AF25-'Alea - DRE'!AF25</f>
        <v>-8.2109999999999985</v>
      </c>
      <c r="AG25" s="24">
        <f>'Consolidado - DRE'!AG25-'Alea - DRE'!AG25</f>
        <v>-6.895999999999999</v>
      </c>
      <c r="AH25" s="97">
        <f>'Consolidado - DRE'!AH25-'Alea - DRE'!AH25</f>
        <v>-31.245000000000001</v>
      </c>
      <c r="AI25" s="24">
        <f>'Consolidado - DRE'!AI25-'Alea - DRE'!AI25</f>
        <v>-9.8040000000000003</v>
      </c>
      <c r="AJ25" s="24">
        <f>'Consolidado - DRE'!AJ25-'Alea - DRE'!AJ25</f>
        <v>-7.3390000000000004</v>
      </c>
      <c r="AK25" s="24">
        <f>'Consolidado - DRE'!AK25-'Alea - DRE'!AK25</f>
        <v>-7.4999999999999991</v>
      </c>
      <c r="AL25" s="24">
        <f>'Consolidado - DRE'!AL25-'Alea - DRE'!AL25</f>
        <v>-6.5019999999999998</v>
      </c>
      <c r="AM25" s="97">
        <f>'Consolidado - DRE'!AM25-'Alea - DRE'!AM25</f>
        <v>-24.620999999999999</v>
      </c>
      <c r="AN25" s="24">
        <f>'Consolidado - DRE'!AN25-'Alea - DRE'!AN25</f>
        <v>-6.1760000000000002</v>
      </c>
      <c r="AO25" s="24">
        <f>'Consolidado - DRE'!AO25-'Alea - DRE'!AO25</f>
        <v>-6.9899999999999993</v>
      </c>
      <c r="AP25" s="24">
        <f>'Consolidado - DRE'!AP25-'Alea - DRE'!AP25</f>
        <v>-5.6289999999999996</v>
      </c>
      <c r="AQ25" s="24">
        <f>'Consolidado - DRE'!AQ25-'Alea - DRE'!AQ25</f>
        <v>-5.8259999999999996</v>
      </c>
      <c r="AR25" s="97">
        <f>'Consolidado - DRE'!AR25-'Alea - DRE'!AR25</f>
        <v>-27.058999999999997</v>
      </c>
      <c r="AS25" s="24">
        <f>'Consolidado - DRE'!AS25-'Alea - DRE'!AS25</f>
        <v>-5.6800000000000006</v>
      </c>
      <c r="AT25" s="24">
        <f>'Consolidado - DRE'!AT25-'Alea - DRE'!AT25</f>
        <v>-8.5249999999999986</v>
      </c>
      <c r="AU25" s="24">
        <f>'Consolidado - DRE'!AU25-'Alea - DRE'!AU25</f>
        <v>-10.378</v>
      </c>
      <c r="AV25" s="24">
        <f>'Consolidado - DRE'!AV25-'Alea - DRE'!AV25</f>
        <v>-2.476</v>
      </c>
      <c r="AW25" s="97">
        <f>'Consolidado - DRE'!AW25-'Alea - DRE'!AW25</f>
        <v>-16.122999999999998</v>
      </c>
      <c r="AX25" s="24">
        <f>'Consolidado - DRE'!AX25-'Alea - DRE'!AX25</f>
        <v>-8.5510000000000002</v>
      </c>
      <c r="AY25" s="24">
        <f>'Consolidado - DRE'!AY25-'Alea - DRE'!AY25</f>
        <v>-1.0369999999999999</v>
      </c>
      <c r="AZ25" s="24">
        <f>'Consolidado - DRE'!AZ25-'Alea - DRE'!AZ25</f>
        <v>-3.2309999999999999</v>
      </c>
      <c r="BA25" s="24">
        <f>'Consolidado - DRE'!BA25-'Alea - DRE'!BA25</f>
        <v>-3.3039999999999998</v>
      </c>
      <c r="BB25" s="97">
        <f>'Consolidado - DRE'!BB25-'Alea - DRE'!BB25</f>
        <v>-9.8130000000000006</v>
      </c>
      <c r="BC25" s="24">
        <f>'Consolidado - DRE'!BC25-'Alea - DRE'!BC25</f>
        <v>-3.4789999999999996</v>
      </c>
      <c r="BD25" s="24">
        <f>'Consolidado - DRE'!BD25-'Alea - DRE'!BD25</f>
        <v>-3.7679999999999998</v>
      </c>
      <c r="BE25" s="24">
        <f>'Consolidado - DRE'!BE25-'Alea - DRE'!BE25</f>
        <v>-1.1539999999999999</v>
      </c>
      <c r="BF25" s="24">
        <f>'Consolidado - DRE'!BF25-'Alea - DRE'!BF25</f>
        <v>-1.512</v>
      </c>
      <c r="BG25" s="97">
        <f>'Consolidado - DRE'!BG25-'Alea - DRE'!BG25</f>
        <v>-7.9989999999999997</v>
      </c>
      <c r="BH25" s="24">
        <f>'Consolidado - DRE'!BH25-'Alea - DRE'!BH25</f>
        <v>-0.75099999999999989</v>
      </c>
      <c r="BI25" s="24">
        <f>'Consolidado - DRE'!BI25-'Alea - DRE'!BI25</f>
        <v>-1.26</v>
      </c>
      <c r="BJ25" s="24">
        <f>'Consolidado - DRE'!BJ25-'Alea - DRE'!BJ25</f>
        <v>-2.7290000000000001</v>
      </c>
      <c r="BK25" s="24">
        <f>'Consolidado - DRE'!BK25-'Alea - DRE'!BK25</f>
        <v>-3.359</v>
      </c>
      <c r="BL25" s="97">
        <f>'Consolidado - DRE'!BL25-'Alea - DRE'!BL25</f>
        <v>-7.5659999999999998</v>
      </c>
      <c r="BM25" s="24">
        <f>'Consolidado - DRE'!BM25-'Alea - DRE'!BM25</f>
        <v>-2.3380000000000001</v>
      </c>
      <c r="BN25" s="24">
        <f>'Consolidado - DRE'!BN25-'Alea - DRE'!BN25</f>
        <v>-1.9279999999999995</v>
      </c>
      <c r="BO25" s="24">
        <f>'Consolidado - DRE'!BO25-'Alea - DRE'!BO25</f>
        <v>-2.1589999999999998</v>
      </c>
      <c r="BP25" s="24">
        <f>'Consolidado - DRE'!BP25-'Alea - DRE'!BP25</f>
        <v>-1.0409999999999999</v>
      </c>
      <c r="BQ25" s="97">
        <f>'Consolidado - DRE'!BQ25-'Alea - DRE'!BQ25</f>
        <v>-3.7189999999999994</v>
      </c>
      <c r="BR25" s="24">
        <f>'Consolidado - DRE'!BR25-'Alea - DRE'!BR25</f>
        <v>5.8699999999999992</v>
      </c>
      <c r="BS25" s="24">
        <f>'Consolidado - DRE'!BS25-'Alea - DRE'!BS25</f>
        <v>-7.8680000000000003</v>
      </c>
      <c r="BT25" s="24">
        <f>'Consolidado - DRE'!BT25-'Alea - DRE'!BT25</f>
        <v>-2.0569999999999999</v>
      </c>
      <c r="BU25" s="24">
        <f>'Consolidado - DRE'!BU25-'Alea - DRE'!BU25</f>
        <v>0.23600000000000065</v>
      </c>
      <c r="BV25" s="97">
        <f>'Consolidado - DRE'!BV25-'Alea - DRE'!BV25</f>
        <v>-8.5339999999999989</v>
      </c>
      <c r="BW25" s="24">
        <f>'Consolidado - DRE'!BW25-'Alea - DRE'!BW25</f>
        <v>1.1919999999999931</v>
      </c>
      <c r="BX25" s="24">
        <f>'Consolidado - DRE'!BX25-'Alea - DRE'!BX25</f>
        <v>-4.036999999999999</v>
      </c>
      <c r="BY25" s="24">
        <f>'Consolidado - DRE'!BY25-'Alea - DRE'!BY25</f>
        <v>-3.4009999999999998</v>
      </c>
      <c r="BZ25" s="24">
        <f>'Consolidado - DRE'!BZ25-'Alea - DRE'!BZ25</f>
        <v>-2.1880000000000024</v>
      </c>
    </row>
    <row r="26" spans="1:78" x14ac:dyDescent="0.2">
      <c r="A26" s="39" t="s">
        <v>194</v>
      </c>
      <c r="B26" s="24">
        <f>'Consolidado - DRE'!B26-'Alea - DRE'!B26</f>
        <v>208.9601134699999</v>
      </c>
      <c r="C26" s="24">
        <f>'Consolidado - DRE'!C26-'Alea - DRE'!C26</f>
        <v>216.21055196</v>
      </c>
      <c r="D26" s="97">
        <f>'Consolidado - DRE'!D26-'Alea - DRE'!D26</f>
        <v>636</v>
      </c>
      <c r="E26" s="24">
        <f>'Consolidado - DRE'!E26-'Alea - DRE'!E26</f>
        <v>153.4</v>
      </c>
      <c r="F26" s="24">
        <f>'Consolidado - DRE'!F26-'Alea - DRE'!F26</f>
        <v>145.13230322999985</v>
      </c>
      <c r="G26" s="24">
        <f>'Consolidado - DRE'!G26-'Alea - DRE'!G26</f>
        <v>228.64061265480922</v>
      </c>
      <c r="H26" s="24">
        <f>'Consolidado - DRE'!H26-'Alea - DRE'!H26</f>
        <v>104.32078665279637</v>
      </c>
      <c r="I26" s="97">
        <f>'Consolidado - DRE'!I26-'Alea - DRE'!I26</f>
        <v>170.83146439713147</v>
      </c>
      <c r="J26" s="24">
        <f>'Consolidado - DRE'!J26-'Alea - DRE'!J26</f>
        <v>41.278790709832748</v>
      </c>
      <c r="K26" s="24">
        <f>'Consolidado - DRE'!K26-'Alea - DRE'!K26</f>
        <v>89.950882593774608</v>
      </c>
      <c r="L26" s="24">
        <f>'Consolidado - DRE'!L26-'Alea - DRE'!L26</f>
        <v>13.269011652029457</v>
      </c>
      <c r="M26" s="24">
        <f>'Consolidado - DRE'!M26-'Alea - DRE'!M26</f>
        <v>26.334112501494623</v>
      </c>
      <c r="N26" s="97">
        <f>'Consolidado - DRE'!N26-'Alea - DRE'!N26</f>
        <v>-32.378685879999892</v>
      </c>
      <c r="O26" s="24">
        <f>'Consolidado - DRE'!O26-'Alea - DRE'!O26</f>
        <v>0.9811963900000471</v>
      </c>
      <c r="P26" s="24">
        <f>'Consolidado - DRE'!P26-'Alea - DRE'!P26</f>
        <v>-11.92748347999993</v>
      </c>
      <c r="Q26" s="24">
        <f>'Consolidado - DRE'!Q26-'Alea - DRE'!Q26</f>
        <v>1.4061515799998805</v>
      </c>
      <c r="R26" s="24">
        <f>'Consolidado - DRE'!R26-'Alea - DRE'!R26</f>
        <v>-22.849423059999992</v>
      </c>
      <c r="S26" s="97">
        <f>'Consolidado - DRE'!S26-'Alea - DRE'!S26</f>
        <v>-476.1064849600001</v>
      </c>
      <c r="T26" s="24">
        <f>'Consolidado - DRE'!T26-'Alea - DRE'!T26</f>
        <v>-133.02573898000003</v>
      </c>
      <c r="U26" s="24">
        <f>'Consolidado - DRE'!U26-'Alea - DRE'!U26</f>
        <v>-190.01499999999999</v>
      </c>
      <c r="V26" s="24">
        <f>'Consolidado - DRE'!V26-'Alea - DRE'!V26</f>
        <v>-96.529825780000039</v>
      </c>
      <c r="W26" s="24">
        <f>'Consolidado - DRE'!W26-'Alea - DRE'!W26</f>
        <v>-56.527467199999997</v>
      </c>
      <c r="X26" s="97">
        <f>'Consolidado - DRE'!X26-'Alea - DRE'!X26</f>
        <v>-149.30094327400002</v>
      </c>
      <c r="Y26" s="24">
        <f>'Consolidado - DRE'!Y26-'Alea - DRE'!Y26</f>
        <v>-243.09474669599999</v>
      </c>
      <c r="Z26" s="24">
        <f>'Consolidado - DRE'!Z26-'Alea - DRE'!Z26</f>
        <v>15.134244569000003</v>
      </c>
      <c r="AA26" s="24">
        <f>'Consolidado - DRE'!AA26-'Alea - DRE'!AA26</f>
        <v>37.124969233000002</v>
      </c>
      <c r="AB26" s="24">
        <f>'Consolidado - DRE'!AB26-'Alea - DRE'!AB26</f>
        <v>41.434589620000004</v>
      </c>
      <c r="AC26" s="97">
        <f>'Consolidado - DRE'!AC26-'Alea - DRE'!AC26</f>
        <v>199.7</v>
      </c>
      <c r="AD26" s="24">
        <f>'Consolidado - DRE'!AD26-'Alea - DRE'!AD26</f>
        <v>71</v>
      </c>
      <c r="AE26" s="24">
        <f>'Consolidado - DRE'!AE26-'Alea - DRE'!AE26</f>
        <v>71</v>
      </c>
      <c r="AF26" s="24">
        <f>'Consolidado - DRE'!AF26-'Alea - DRE'!AF26</f>
        <v>40.1</v>
      </c>
      <c r="AG26" s="24">
        <f>'Consolidado - DRE'!AG26-'Alea - DRE'!AG26</f>
        <v>17.600000000000001</v>
      </c>
      <c r="AH26" s="97">
        <f>'Consolidado - DRE'!AH26-'Alea - DRE'!AH26</f>
        <v>264.39999999999998</v>
      </c>
      <c r="AI26" s="24">
        <f>'Consolidado - DRE'!AI26-'Alea - DRE'!AI26</f>
        <v>76.2</v>
      </c>
      <c r="AJ26" s="24">
        <f>'Consolidado - DRE'!AJ26-'Alea - DRE'!AJ26</f>
        <v>64.7</v>
      </c>
      <c r="AK26" s="24">
        <f>'Consolidado - DRE'!AK26-'Alea - DRE'!AK26</f>
        <v>72.900000000000006</v>
      </c>
      <c r="AL26" s="24">
        <f>'Consolidado - DRE'!AL26-'Alea - DRE'!AL26</f>
        <v>50.5</v>
      </c>
      <c r="AM26" s="97">
        <f>'Consolidado - DRE'!AM26-'Alea - DRE'!AM26</f>
        <v>201.3</v>
      </c>
      <c r="AN26" s="24">
        <f>'Consolidado - DRE'!AN26-'Alea - DRE'!AN26</f>
        <v>47.7</v>
      </c>
      <c r="AO26" s="24">
        <f>'Consolidado - DRE'!AO26-'Alea - DRE'!AO26</f>
        <v>65.3</v>
      </c>
      <c r="AP26" s="24">
        <f>'Consolidado - DRE'!AP26-'Alea - DRE'!AP26</f>
        <v>52</v>
      </c>
      <c r="AQ26" s="24">
        <f>'Consolidado - DRE'!AQ26-'Alea - DRE'!AQ26</f>
        <v>36.4</v>
      </c>
      <c r="AR26" s="97">
        <f>'Consolidado - DRE'!AR26-'Alea - DRE'!AR26</f>
        <v>104.6</v>
      </c>
      <c r="AS26" s="24">
        <f>'Consolidado - DRE'!AS26-'Alea - DRE'!AS26</f>
        <v>35.5</v>
      </c>
      <c r="AT26" s="24">
        <f>'Consolidado - DRE'!AT26-'Alea - DRE'!AT26</f>
        <v>30.4</v>
      </c>
      <c r="AU26" s="24">
        <f>'Consolidado - DRE'!AU26-'Alea - DRE'!AU26</f>
        <v>20.9</v>
      </c>
      <c r="AV26" s="24">
        <f>'Consolidado - DRE'!AV26-'Alea - DRE'!AV26</f>
        <v>17.8</v>
      </c>
      <c r="AW26" s="97">
        <f>'Consolidado - DRE'!AW26-'Alea - DRE'!AW26</f>
        <v>47.3</v>
      </c>
      <c r="AX26" s="24">
        <f>'Consolidado - DRE'!AX26-'Alea - DRE'!AX26</f>
        <v>17.100000000000001</v>
      </c>
      <c r="AY26" s="24">
        <f>'Consolidado - DRE'!AY26-'Alea - DRE'!AY26</f>
        <v>15.9</v>
      </c>
      <c r="AZ26" s="24">
        <f>'Consolidado - DRE'!AZ26-'Alea - DRE'!AZ26</f>
        <v>9.4</v>
      </c>
      <c r="BA26" s="24">
        <f>'Consolidado - DRE'!BA26-'Alea - DRE'!BA26</f>
        <v>4.9000000000000004</v>
      </c>
      <c r="BB26" s="97">
        <f>'Consolidado - DRE'!BB26-'Alea - DRE'!BB26</f>
        <v>29.7</v>
      </c>
      <c r="BC26" s="24">
        <f>'Consolidado - DRE'!BC26-'Alea - DRE'!BC26</f>
        <v>-11.5</v>
      </c>
      <c r="BD26" s="24">
        <f>'Consolidado - DRE'!BD26-'Alea - DRE'!BD26</f>
        <v>12.1</v>
      </c>
      <c r="BE26" s="24">
        <f>'Consolidado - DRE'!BE26-'Alea - DRE'!BE26</f>
        <v>17.899999999999999</v>
      </c>
      <c r="BF26" s="24">
        <f>'Consolidado - DRE'!BF26-'Alea - DRE'!BF26</f>
        <v>11.2</v>
      </c>
      <c r="BG26" s="97">
        <f>'Consolidado - DRE'!BG26-'Alea - DRE'!BG26</f>
        <v>-110.2</v>
      </c>
      <c r="BH26" s="24">
        <f>'Consolidado - DRE'!BH26-'Alea - DRE'!BH26</f>
        <v>-29.2</v>
      </c>
      <c r="BI26" s="24">
        <f>'Consolidado - DRE'!BI26-'Alea - DRE'!BI26</f>
        <v>-25.7</v>
      </c>
      <c r="BJ26" s="24">
        <f>'Consolidado - DRE'!BJ26-'Alea - DRE'!BJ26</f>
        <v>-17.7</v>
      </c>
      <c r="BK26" s="24">
        <f>'Consolidado - DRE'!BK26-'Alea - DRE'!BK26</f>
        <v>-37.5</v>
      </c>
      <c r="BL26" s="97">
        <f>'Consolidado - DRE'!BL26-'Alea - DRE'!BL26</f>
        <v>-112.1</v>
      </c>
      <c r="BM26" s="24">
        <f>'Consolidado - DRE'!BM26-'Alea - DRE'!BM26</f>
        <v>12.6</v>
      </c>
      <c r="BN26" s="24">
        <f>'Consolidado - DRE'!BN26-'Alea - DRE'!BN26</f>
        <v>-58.5</v>
      </c>
      <c r="BO26" s="24">
        <f>'Consolidado - DRE'!BO26-'Alea - DRE'!BO26</f>
        <v>-25.6</v>
      </c>
      <c r="BP26" s="24">
        <f>'Consolidado - DRE'!BP26-'Alea - DRE'!BP26</f>
        <v>-40.6</v>
      </c>
      <c r="BQ26" s="97">
        <f>'Consolidado - DRE'!BQ26-'Alea - DRE'!BQ26</f>
        <v>-106</v>
      </c>
      <c r="BR26" s="24">
        <f>'Consolidado - DRE'!BR26-'Alea - DRE'!BR26</f>
        <v>-60.2</v>
      </c>
      <c r="BS26" s="24">
        <f>'Consolidado - DRE'!BS26-'Alea - DRE'!BS26</f>
        <v>-13.6</v>
      </c>
      <c r="BT26" s="24">
        <f>'Consolidado - DRE'!BT26-'Alea - DRE'!BT26</f>
        <v>-8.1</v>
      </c>
      <c r="BU26" s="24">
        <f>'Consolidado - DRE'!BU26-'Alea - DRE'!BU26</f>
        <v>-24</v>
      </c>
      <c r="BV26" s="97">
        <f>'Consolidado - DRE'!BV26-'Alea - DRE'!BV26</f>
        <v>-659.7</v>
      </c>
      <c r="BW26" s="24">
        <f>'Consolidado - DRE'!BW26-'Alea - DRE'!BW26</f>
        <v>-575</v>
      </c>
      <c r="BX26" s="24">
        <f>'Consolidado - DRE'!BX26-'Alea - DRE'!BX26</f>
        <v>-55.7</v>
      </c>
      <c r="BY26" s="24">
        <f>'Consolidado - DRE'!BY26-'Alea - DRE'!BY26</f>
        <v>-2.9</v>
      </c>
      <c r="BZ26" s="24">
        <f>'Consolidado - DRE'!BZ26-'Alea - DRE'!BZ26</f>
        <v>-26.2</v>
      </c>
    </row>
    <row r="27" spans="1:78" x14ac:dyDescent="0.2">
      <c r="A27" s="39" t="s">
        <v>195</v>
      </c>
      <c r="B27" s="24">
        <f>'Consolidado - DRE'!B27-'Alea - DRE'!B27</f>
        <v>-3.5752449581298862E-3</v>
      </c>
      <c r="C27" s="24">
        <f>'Consolidado - DRE'!C27-'Alea - DRE'!C27</f>
        <v>7.0948181092536089E-3</v>
      </c>
      <c r="D27" s="97">
        <f>'Consolidado - DRE'!D27-'Alea - DRE'!D27</f>
        <v>0</v>
      </c>
      <c r="E27" s="24">
        <f>'Consolidado - DRE'!E27-'Alea - DRE'!E27</f>
        <v>0</v>
      </c>
      <c r="F27" s="24">
        <f>'Consolidado - DRE'!F27-'Alea - DRE'!F27</f>
        <v>-0.16397070168121619</v>
      </c>
      <c r="G27" s="24">
        <f>'Consolidado - DRE'!G27-'Alea - DRE'!G27</f>
        <v>0.20173474186178808</v>
      </c>
      <c r="H27" s="24">
        <f>'Consolidado - DRE'!H27-'Alea - DRE'!H27</f>
        <v>-3.5288214203999857E-2</v>
      </c>
      <c r="I27" s="97">
        <f>'Consolidado - DRE'!I27-'Alea - DRE'!I27</f>
        <v>5.702</v>
      </c>
      <c r="J27" s="24">
        <f>'Consolidado - DRE'!J27-'Alea - DRE'!J27</f>
        <v>0.44700000000000001</v>
      </c>
      <c r="K27" s="24">
        <f>'Consolidado - DRE'!K27-'Alea - DRE'!K27</f>
        <v>1.748</v>
      </c>
      <c r="L27" s="24">
        <f>'Consolidado - DRE'!L27-'Alea - DRE'!L27</f>
        <v>10.894400674</v>
      </c>
      <c r="M27" s="24">
        <f>'Consolidado - DRE'!M27-'Alea - DRE'!M27</f>
        <v>-7.3874006740000002</v>
      </c>
      <c r="N27" s="97">
        <f>'Consolidado - DRE'!N27-'Alea - DRE'!N27</f>
        <v>6.6630000000000003</v>
      </c>
      <c r="O27" s="24">
        <f>'Consolidado - DRE'!O27-'Alea - DRE'!O27</f>
        <v>1.9490000000000001</v>
      </c>
      <c r="P27" s="24">
        <f>'Consolidado - DRE'!P27-'Alea - DRE'!P27</f>
        <v>1.5980000000000001</v>
      </c>
      <c r="Q27" s="24">
        <f>'Consolidado - DRE'!Q27-'Alea - DRE'!Q27</f>
        <v>1.333</v>
      </c>
      <c r="R27" s="24">
        <f>'Consolidado - DRE'!R27-'Alea - DRE'!R27</f>
        <v>1.8</v>
      </c>
      <c r="S27" s="97">
        <f>'Consolidado - DRE'!S27-'Alea - DRE'!S27</f>
        <v>8.4</v>
      </c>
      <c r="T27" s="24">
        <f>'Consolidado - DRE'!T27-'Alea - DRE'!T27</f>
        <v>2.7</v>
      </c>
      <c r="U27" s="24">
        <f>'Consolidado - DRE'!U27-'Alea - DRE'!U27</f>
        <v>2.2999999999999998</v>
      </c>
      <c r="V27" s="24">
        <f>'Consolidado - DRE'!V27-'Alea - DRE'!V27</f>
        <v>2</v>
      </c>
      <c r="W27" s="24">
        <f>'Consolidado - DRE'!W27-'Alea - DRE'!W27</f>
        <v>1.4</v>
      </c>
      <c r="X27" s="97">
        <f>'Consolidado - DRE'!X27-'Alea - DRE'!X27</f>
        <v>5.0999999999999996</v>
      </c>
      <c r="Y27" s="24">
        <f>'Consolidado - DRE'!Y27-'Alea - DRE'!Y27</f>
        <v>2.6</v>
      </c>
      <c r="Z27" s="24">
        <f>'Consolidado - DRE'!Z27-'Alea - DRE'!Z27</f>
        <v>1.1000000000000001</v>
      </c>
      <c r="AA27" s="24">
        <f>'Consolidado - DRE'!AA27-'Alea - DRE'!AA27</f>
        <v>0.7</v>
      </c>
      <c r="AB27" s="24">
        <f>'Consolidado - DRE'!AB27-'Alea - DRE'!AB27</f>
        <v>0.7</v>
      </c>
      <c r="AC27" s="97">
        <f>'Consolidado - DRE'!AC27-'Alea - DRE'!AC27</f>
        <v>0.6</v>
      </c>
      <c r="AD27" s="24">
        <f>'Consolidado - DRE'!AD27-'Alea - DRE'!AD27</f>
        <v>0.9</v>
      </c>
      <c r="AE27" s="24">
        <f>'Consolidado - DRE'!AE27-'Alea - DRE'!AE27</f>
        <v>-0.5</v>
      </c>
      <c r="AF27" s="24">
        <f>'Consolidado - DRE'!AF27-'Alea - DRE'!AF27</f>
        <v>0.2</v>
      </c>
      <c r="AG27" s="24">
        <f>'Consolidado - DRE'!AG27-'Alea - DRE'!AG27</f>
        <v>0</v>
      </c>
      <c r="AH27" s="97">
        <f>'Consolidado - DRE'!AH27-'Alea - DRE'!AH27</f>
        <v>-0.9</v>
      </c>
      <c r="AI27" s="24">
        <f>'Consolidado - DRE'!AI27-'Alea - DRE'!AI27</f>
        <v>-0.1</v>
      </c>
      <c r="AJ27" s="24">
        <f>'Consolidado - DRE'!AJ27-'Alea - DRE'!AJ27</f>
        <v>-0.1</v>
      </c>
      <c r="AK27" s="24">
        <f>'Consolidado - DRE'!AK27-'Alea - DRE'!AK27</f>
        <v>0.1</v>
      </c>
      <c r="AL27" s="24">
        <f>'Consolidado - DRE'!AL27-'Alea - DRE'!AL27</f>
        <v>-0.8</v>
      </c>
      <c r="AM27" s="97">
        <f>'Consolidado - DRE'!AM27-'Alea - DRE'!AM27</f>
        <v>-1.1000000000000001</v>
      </c>
      <c r="AN27" s="24">
        <f>'Consolidado - DRE'!AN27-'Alea - DRE'!AN27</f>
        <v>0.3</v>
      </c>
      <c r="AO27" s="24">
        <f>'Consolidado - DRE'!AO27-'Alea - DRE'!AO27</f>
        <v>-0.8</v>
      </c>
      <c r="AP27" s="24">
        <f>'Consolidado - DRE'!AP27-'Alea - DRE'!AP27</f>
        <v>-0.4</v>
      </c>
      <c r="AQ27" s="24">
        <f>'Consolidado - DRE'!AQ27-'Alea - DRE'!AQ27</f>
        <v>-0.1</v>
      </c>
      <c r="AR27" s="97">
        <f>'Consolidado - DRE'!AR27-'Alea - DRE'!AR27</f>
        <v>2.1</v>
      </c>
      <c r="AS27" s="24">
        <f>'Consolidado - DRE'!AS27-'Alea - DRE'!AS27</f>
        <v>0.7</v>
      </c>
      <c r="AT27" s="24">
        <f>'Consolidado - DRE'!AT27-'Alea - DRE'!AT27</f>
        <v>0.3</v>
      </c>
      <c r="AU27" s="24">
        <f>'Consolidado - DRE'!AU27-'Alea - DRE'!AU27</f>
        <v>-0.1</v>
      </c>
      <c r="AV27" s="24">
        <f>'Consolidado - DRE'!AV27-'Alea - DRE'!AV27</f>
        <v>1.1000000000000001</v>
      </c>
      <c r="AW27" s="97">
        <f>'Consolidado - DRE'!AW27-'Alea - DRE'!AW27</f>
        <v>9.4</v>
      </c>
      <c r="AX27" s="24">
        <f>'Consolidado - DRE'!AX27-'Alea - DRE'!AX27</f>
        <v>3.1</v>
      </c>
      <c r="AY27" s="24">
        <f>'Consolidado - DRE'!AY27-'Alea - DRE'!AY27</f>
        <v>7.1</v>
      </c>
      <c r="AZ27" s="24">
        <f>'Consolidado - DRE'!AZ27-'Alea - DRE'!AZ27</f>
        <v>-0.8</v>
      </c>
      <c r="BA27" s="24">
        <f>'Consolidado - DRE'!BA27-'Alea - DRE'!BA27</f>
        <v>-0.1</v>
      </c>
      <c r="BB27" s="97">
        <f>'Consolidado - DRE'!BB27-'Alea - DRE'!BB27</f>
        <v>0.6</v>
      </c>
      <c r="BC27" s="24">
        <f>'Consolidado - DRE'!BC27-'Alea - DRE'!BC27</f>
        <v>-1.5</v>
      </c>
      <c r="BD27" s="24">
        <f>'Consolidado - DRE'!BD27-'Alea - DRE'!BD27</f>
        <v>-0.3</v>
      </c>
      <c r="BE27" s="24">
        <f>'Consolidado - DRE'!BE27-'Alea - DRE'!BE27</f>
        <v>2.2000000000000002</v>
      </c>
      <c r="BF27" s="24">
        <f>'Consolidado - DRE'!BF27-'Alea - DRE'!BF27</f>
        <v>0.3</v>
      </c>
      <c r="BG27" s="97">
        <f>'Consolidado - DRE'!BG27-'Alea - DRE'!BG27</f>
        <v>0.7</v>
      </c>
      <c r="BH27" s="24">
        <f>'Consolidado - DRE'!BH27-'Alea - DRE'!BH27</f>
        <v>0.4</v>
      </c>
      <c r="BI27" s="24">
        <f>'Consolidado - DRE'!BI27-'Alea - DRE'!BI27</f>
        <v>0.5</v>
      </c>
      <c r="BJ27" s="24">
        <f>'Consolidado - DRE'!BJ27-'Alea - DRE'!BJ27</f>
        <v>-0.2</v>
      </c>
      <c r="BK27" s="24">
        <f>'Consolidado - DRE'!BK27-'Alea - DRE'!BK27</f>
        <v>0.1</v>
      </c>
      <c r="BL27" s="97">
        <f>'Consolidado - DRE'!BL27-'Alea - DRE'!BL27</f>
        <v>-6.3</v>
      </c>
      <c r="BM27" s="24">
        <f>'Consolidado - DRE'!BM27-'Alea - DRE'!BM27</f>
        <v>-0.2</v>
      </c>
      <c r="BN27" s="24">
        <f>'Consolidado - DRE'!BN27-'Alea - DRE'!BN27</f>
        <v>-2.4</v>
      </c>
      <c r="BO27" s="24">
        <f>'Consolidado - DRE'!BO27-'Alea - DRE'!BO27</f>
        <v>-0.4</v>
      </c>
      <c r="BP27" s="24">
        <f>'Consolidado - DRE'!BP27-'Alea - DRE'!BP27</f>
        <v>-3.3</v>
      </c>
      <c r="BQ27" s="97">
        <f>'Consolidado - DRE'!BQ27-'Alea - DRE'!BQ27</f>
        <v>-17.600000000000001</v>
      </c>
      <c r="BR27" s="24">
        <f>'Consolidado - DRE'!BR27-'Alea - DRE'!BR27</f>
        <v>-1.5</v>
      </c>
      <c r="BS27" s="24">
        <f>'Consolidado - DRE'!BS27-'Alea - DRE'!BS27</f>
        <v>-5.0999999999999996</v>
      </c>
      <c r="BT27" s="24">
        <f>'Consolidado - DRE'!BT27-'Alea - DRE'!BT27</f>
        <v>-4.3</v>
      </c>
      <c r="BU27" s="24">
        <f>'Consolidado - DRE'!BU27-'Alea - DRE'!BU27</f>
        <v>-6.8</v>
      </c>
      <c r="BV27" s="97">
        <f>'Consolidado - DRE'!BV27-'Alea - DRE'!BV27</f>
        <v>0.3</v>
      </c>
      <c r="BW27" s="24">
        <f>'Consolidado - DRE'!BW27-'Alea - DRE'!BW27</f>
        <v>0.3</v>
      </c>
      <c r="BX27" s="24">
        <f>'Consolidado - DRE'!BX27-'Alea - DRE'!BX27</f>
        <v>0</v>
      </c>
      <c r="BY27" s="24">
        <f>'Consolidado - DRE'!BY27-'Alea - DRE'!BY27</f>
        <v>0</v>
      </c>
      <c r="BZ27" s="24">
        <f>'Consolidado - DRE'!BZ27-'Alea - DRE'!BZ27</f>
        <v>0</v>
      </c>
    </row>
    <row r="28" spans="1:78" x14ac:dyDescent="0.2">
      <c r="A28" s="39" t="s">
        <v>155</v>
      </c>
      <c r="B28" s="24">
        <f>'Consolidado - DRE'!B28-'Alea - DRE'!B28</f>
        <v>208.95692622504177</v>
      </c>
      <c r="C28" s="24">
        <f>'Consolidado - DRE'!C28-'Alea - DRE'!C28</f>
        <v>216.21724150810928</v>
      </c>
      <c r="D28" s="97">
        <f>'Consolidado - DRE'!D28-'Alea - DRE'!D28</f>
        <v>636.1</v>
      </c>
      <c r="E28" s="24">
        <f>'Consolidado - DRE'!E28-'Alea - DRE'!E28</f>
        <v>154.80000000000001</v>
      </c>
      <c r="F28" s="24">
        <f>'Consolidado - DRE'!F28-'Alea - DRE'!F28</f>
        <v>146.43399692013014</v>
      </c>
      <c r="G28" s="24">
        <f>'Consolidado - DRE'!G28-'Alea - DRE'!G28</f>
        <v>229.89893418714479</v>
      </c>
      <c r="H28" s="24">
        <f>'Consolidado - DRE'!H28-'Alea - DRE'!H28</f>
        <v>104.87034836902525</v>
      </c>
      <c r="I28" s="97">
        <f>'Consolidado - DRE'!I28-'Alea - DRE'!I28</f>
        <v>178.35864347139326</v>
      </c>
      <c r="J28" s="24">
        <f>'Consolidado - DRE'!J28-'Alea - DRE'!J28</f>
        <v>42.33427604757351</v>
      </c>
      <c r="K28" s="24">
        <f>'Consolidado - DRE'!K28-'Alea - DRE'!K28</f>
        <v>92.104012667254707</v>
      </c>
      <c r="L28" s="24">
        <f>'Consolidado - DRE'!L28-'Alea - DRE'!L28</f>
        <v>24.068020378484601</v>
      </c>
      <c r="M28" s="24">
        <f>'Consolidado - DRE'!M28-'Alea - DRE'!M28</f>
        <v>19.852549378080433</v>
      </c>
      <c r="N28" s="97">
        <f>'Consolidado - DRE'!N28-'Alea - DRE'!N28</f>
        <v>-25.715685879999896</v>
      </c>
      <c r="O28" s="24">
        <f>'Consolidado - DRE'!O28-'Alea - DRE'!O28</f>
        <v>2.9301963900000487</v>
      </c>
      <c r="P28" s="24">
        <f>'Consolidado - DRE'!P28-'Alea - DRE'!P28</f>
        <v>-10.329483479999931</v>
      </c>
      <c r="Q28" s="24">
        <f>'Consolidado - DRE'!Q28-'Alea - DRE'!Q28</f>
        <v>2.7391515799998807</v>
      </c>
      <c r="R28" s="24">
        <f>'Consolidado - DRE'!R28-'Alea - DRE'!R28</f>
        <v>-21.049423059999992</v>
      </c>
      <c r="S28" s="97">
        <f>'Consolidado - DRE'!S28-'Alea - DRE'!S28</f>
        <v>-467.70613890999999</v>
      </c>
      <c r="T28" s="24">
        <f>'Consolidado - DRE'!T28-'Alea - DRE'!T28</f>
        <v>-130.33419197999999</v>
      </c>
      <c r="U28" s="24">
        <f>'Consolidado - DRE'!U28-'Alea - DRE'!U28</f>
        <v>-187.715</v>
      </c>
      <c r="V28" s="24">
        <f>'Consolidado - DRE'!V28-'Alea - DRE'!V28</f>
        <v>-94.529825780000039</v>
      </c>
      <c r="W28" s="24">
        <f>'Consolidado - DRE'!W28-'Alea - DRE'!W28</f>
        <v>-53.981228419999994</v>
      </c>
      <c r="X28" s="97">
        <f>'Consolidado - DRE'!X28-'Alea - DRE'!X28</f>
        <v>-143.23288532999999</v>
      </c>
      <c r="Y28" s="24">
        <f>'Consolidado - DRE'!Y28-'Alea - DRE'!Y28</f>
        <v>-240.11644340300001</v>
      </c>
      <c r="Z28" s="24">
        <f>'Consolidado - DRE'!Z28-'Alea - DRE'!Z28</f>
        <v>16.564116160000001</v>
      </c>
      <c r="AA28" s="24">
        <f>'Consolidado - DRE'!AA28-'Alea - DRE'!AA28</f>
        <v>38.143829062999998</v>
      </c>
      <c r="AB28" s="24">
        <f>'Consolidado - DRE'!AB28-'Alea - DRE'!AB28</f>
        <v>42.275612850000002</v>
      </c>
      <c r="AC28" s="97">
        <f>'Consolidado - DRE'!AC28-'Alea - DRE'!AC28</f>
        <v>200.3</v>
      </c>
      <c r="AD28" s="24">
        <f>'Consolidado - DRE'!AD28-'Alea - DRE'!AD28</f>
        <v>72</v>
      </c>
      <c r="AE28" s="24">
        <f>'Consolidado - DRE'!AE28-'Alea - DRE'!AE28</f>
        <v>70.5</v>
      </c>
      <c r="AF28" s="24">
        <f>'Consolidado - DRE'!AF28-'Alea - DRE'!AF28</f>
        <v>40.299999999999997</v>
      </c>
      <c r="AG28" s="24">
        <f>'Consolidado - DRE'!AG28-'Alea - DRE'!AG28</f>
        <v>17.600000000000001</v>
      </c>
      <c r="AH28" s="97">
        <f>'Consolidado - DRE'!AH28-'Alea - DRE'!AH28</f>
        <v>263.5</v>
      </c>
      <c r="AI28" s="24">
        <f>'Consolidado - DRE'!AI28-'Alea - DRE'!AI28</f>
        <v>76.2</v>
      </c>
      <c r="AJ28" s="24">
        <f>'Consolidado - DRE'!AJ28-'Alea - DRE'!AJ28</f>
        <v>64.599999999999994</v>
      </c>
      <c r="AK28" s="24">
        <f>'Consolidado - DRE'!AK28-'Alea - DRE'!AK28</f>
        <v>73</v>
      </c>
      <c r="AL28" s="24">
        <f>'Consolidado - DRE'!AL28-'Alea - DRE'!AL28</f>
        <v>49.8</v>
      </c>
      <c r="AM28" s="97">
        <f>'Consolidado - DRE'!AM28-'Alea - DRE'!AM28</f>
        <v>200.3</v>
      </c>
      <c r="AN28" s="24">
        <f>'Consolidado - DRE'!AN28-'Alea - DRE'!AN28</f>
        <v>48</v>
      </c>
      <c r="AO28" s="24">
        <f>'Consolidado - DRE'!AO28-'Alea - DRE'!AO28</f>
        <v>64.400000000000006</v>
      </c>
      <c r="AP28" s="24">
        <f>'Consolidado - DRE'!AP28-'Alea - DRE'!AP28</f>
        <v>51.6</v>
      </c>
      <c r="AQ28" s="24">
        <f>'Consolidado - DRE'!AQ28-'Alea - DRE'!AQ28</f>
        <v>36.299999999999997</v>
      </c>
      <c r="AR28" s="97">
        <f>'Consolidado - DRE'!AR28-'Alea - DRE'!AR28</f>
        <v>106.7</v>
      </c>
      <c r="AS28" s="24">
        <f>'Consolidado - DRE'!AS28-'Alea - DRE'!AS28</f>
        <v>36.200000000000003</v>
      </c>
      <c r="AT28" s="24">
        <f>'Consolidado - DRE'!AT28-'Alea - DRE'!AT28</f>
        <v>30.7</v>
      </c>
      <c r="AU28" s="24">
        <f>'Consolidado - DRE'!AU28-'Alea - DRE'!AU28</f>
        <v>20.8</v>
      </c>
      <c r="AV28" s="24">
        <f>'Consolidado - DRE'!AV28-'Alea - DRE'!AV28</f>
        <v>18.899999999999999</v>
      </c>
      <c r="AW28" s="97">
        <f>'Consolidado - DRE'!AW28-'Alea - DRE'!AW28</f>
        <v>56.7</v>
      </c>
      <c r="AX28" s="24">
        <f>'Consolidado - DRE'!AX28-'Alea - DRE'!AX28</f>
        <v>20.2</v>
      </c>
      <c r="AY28" s="24">
        <f>'Consolidado - DRE'!AY28-'Alea - DRE'!AY28</f>
        <v>23</v>
      </c>
      <c r="AZ28" s="24">
        <f>'Consolidado - DRE'!AZ28-'Alea - DRE'!AZ28</f>
        <v>8.6</v>
      </c>
      <c r="BA28" s="24">
        <f>'Consolidado - DRE'!BA28-'Alea - DRE'!BA28</f>
        <v>4.8</v>
      </c>
      <c r="BB28" s="97">
        <f>'Consolidado - DRE'!BB28-'Alea - DRE'!BB28</f>
        <v>30.3</v>
      </c>
      <c r="BC28" s="24">
        <f>'Consolidado - DRE'!BC28-'Alea - DRE'!BC28</f>
        <v>-13</v>
      </c>
      <c r="BD28" s="24">
        <f>'Consolidado - DRE'!BD28-'Alea - DRE'!BD28</f>
        <v>11.8</v>
      </c>
      <c r="BE28" s="24">
        <f>'Consolidado - DRE'!BE28-'Alea - DRE'!BE28</f>
        <v>20</v>
      </c>
      <c r="BF28" s="24">
        <f>'Consolidado - DRE'!BF28-'Alea - DRE'!BF28</f>
        <v>11.4</v>
      </c>
      <c r="BG28" s="97">
        <f>'Consolidado - DRE'!BG28-'Alea - DRE'!BG28</f>
        <v>-109.4</v>
      </c>
      <c r="BH28" s="24">
        <f>'Consolidado - DRE'!BH28-'Alea - DRE'!BH28</f>
        <v>-28.8</v>
      </c>
      <c r="BI28" s="24">
        <f>'Consolidado - DRE'!BI28-'Alea - DRE'!BI28</f>
        <v>-25.2</v>
      </c>
      <c r="BJ28" s="24">
        <f>'Consolidado - DRE'!BJ28-'Alea - DRE'!BJ28</f>
        <v>-18</v>
      </c>
      <c r="BK28" s="24">
        <f>'Consolidado - DRE'!BK28-'Alea - DRE'!BK28</f>
        <v>-37.5</v>
      </c>
      <c r="BL28" s="97">
        <f>'Consolidado - DRE'!BL28-'Alea - DRE'!BL28</f>
        <v>-118.4</v>
      </c>
      <c r="BM28" s="24">
        <f>'Consolidado - DRE'!BM28-'Alea - DRE'!BM28</f>
        <v>12.5</v>
      </c>
      <c r="BN28" s="24">
        <f>'Consolidado - DRE'!BN28-'Alea - DRE'!BN28</f>
        <v>-61</v>
      </c>
      <c r="BO28" s="24">
        <f>'Consolidado - DRE'!BO28-'Alea - DRE'!BO28</f>
        <v>-26</v>
      </c>
      <c r="BP28" s="24">
        <f>'Consolidado - DRE'!BP28-'Alea - DRE'!BP28</f>
        <v>-43.9</v>
      </c>
      <c r="BQ28" s="97">
        <f>'Consolidado - DRE'!BQ28-'Alea - DRE'!BQ28</f>
        <v>-123.6</v>
      </c>
      <c r="BR28" s="24">
        <f>'Consolidado - DRE'!BR28-'Alea - DRE'!BR28</f>
        <v>-61.7</v>
      </c>
      <c r="BS28" s="24">
        <f>'Consolidado - DRE'!BS28-'Alea - DRE'!BS28</f>
        <v>-18.7</v>
      </c>
      <c r="BT28" s="24">
        <f>'Consolidado - DRE'!BT28-'Alea - DRE'!BT28</f>
        <v>-12.4</v>
      </c>
      <c r="BU28" s="24">
        <f>'Consolidado - DRE'!BU28-'Alea - DRE'!BU28</f>
        <v>-30.7</v>
      </c>
      <c r="BV28" s="97">
        <f>'Consolidado - DRE'!BV28-'Alea - DRE'!BV28</f>
        <v>-660.1</v>
      </c>
      <c r="BW28" s="24">
        <f>'Consolidado - DRE'!BW28-'Alea - DRE'!BW28</f>
        <v>-575.29999999999995</v>
      </c>
      <c r="BX28" s="24">
        <f>'Consolidado - DRE'!BX28-'Alea - DRE'!BX28</f>
        <v>-55.7</v>
      </c>
      <c r="BY28" s="24">
        <f>'Consolidado - DRE'!BY28-'Alea - DRE'!BY28</f>
        <v>-2.9</v>
      </c>
      <c r="BZ28" s="24">
        <f>'Consolidado - DRE'!BZ28-'Alea - DRE'!BZ28</f>
        <v>-26.2</v>
      </c>
    </row>
    <row r="29" spans="1:78" s="55" customFormat="1" x14ac:dyDescent="0.2">
      <c r="A29" s="34" t="s">
        <v>196</v>
      </c>
      <c r="B29" s="54">
        <f>'Consolidado - DRE'!B29-'Alea - DRE'!B29</f>
        <v>228.22109927504175</v>
      </c>
      <c r="C29" s="54">
        <f>'Consolidado - DRE'!C29-'Alea - DRE'!C29</f>
        <v>235.35293964810927</v>
      </c>
      <c r="D29" s="108">
        <f>'Consolidado - DRE'!D29-'Alea - DRE'!D29</f>
        <v>712.40000000000009</v>
      </c>
      <c r="E29" s="54">
        <f>'Consolidado - DRE'!E29-'Alea - DRE'!E29</f>
        <v>173</v>
      </c>
      <c r="F29" s="54">
        <f>'Consolidado - DRE'!F29-'Alea - DRE'!F29</f>
        <v>165.25993234013012</v>
      </c>
      <c r="G29" s="54">
        <f>'Consolidado - DRE'!G29-'Alea - DRE'!G29</f>
        <v>250.70495867714479</v>
      </c>
      <c r="H29" s="54">
        <f>'Consolidado - DRE'!H29-'Alea - DRE'!H29</f>
        <v>123.27253927902524</v>
      </c>
      <c r="I29" s="108">
        <f>'Consolidado - DRE'!I29-'Alea - DRE'!I29</f>
        <v>268.93950756139327</v>
      </c>
      <c r="J29" s="54">
        <f>'Consolidado - DRE'!J29-'Alea - DRE'!J29</f>
        <v>72.934479107573509</v>
      </c>
      <c r="K29" s="54">
        <f>'Consolidado - DRE'!K29-'Alea - DRE'!K29</f>
        <v>118.7604077972547</v>
      </c>
      <c r="L29" s="54">
        <f>'Consolidado - DRE'!L29-'Alea - DRE'!L29</f>
        <v>40.582654948484603</v>
      </c>
      <c r="M29" s="54">
        <f>'Consolidado - DRE'!M29-'Alea - DRE'!M29</f>
        <v>36.662180708080434</v>
      </c>
      <c r="N29" s="108">
        <f>'Consolidado - DRE'!N29-'Alea - DRE'!N29</f>
        <v>49.092006220000101</v>
      </c>
      <c r="O29" s="54">
        <f>'Consolidado - DRE'!O29-'Alea - DRE'!O29</f>
        <v>22.778414040000051</v>
      </c>
      <c r="P29" s="54">
        <f>'Consolidado - DRE'!P29-'Alea - DRE'!P29</f>
        <v>8.2292595600000666</v>
      </c>
      <c r="Q29" s="54">
        <f>'Consolidado - DRE'!Q29-'Alea - DRE'!Q29</f>
        <v>23.704170229999882</v>
      </c>
      <c r="R29" s="54">
        <f>'Consolidado - DRE'!R29-'Alea - DRE'!R29</f>
        <v>-5.6167102999999905</v>
      </c>
      <c r="S29" s="108">
        <f>'Consolidado - DRE'!S29-'Alea - DRE'!S29</f>
        <v>-405.40613890999998</v>
      </c>
      <c r="T29" s="54">
        <f>'Consolidado - DRE'!T29-'Alea - DRE'!T29</f>
        <v>-116.33419198</v>
      </c>
      <c r="U29" s="54">
        <f>'Consolidado - DRE'!U29-'Alea - DRE'!U29</f>
        <v>-179.91499999999999</v>
      </c>
      <c r="V29" s="54">
        <f>'Consolidado - DRE'!V29-'Alea - DRE'!V29</f>
        <v>-69.024240210000045</v>
      </c>
      <c r="W29" s="54">
        <f>'Consolidado - DRE'!W29-'Alea - DRE'!W29</f>
        <v>-39.481228419999994</v>
      </c>
      <c r="X29" s="108">
        <f>'Consolidado - DRE'!X29-'Alea - DRE'!X29</f>
        <v>-106.83288533</v>
      </c>
      <c r="Y29" s="54">
        <f>'Consolidado - DRE'!Y29-'Alea - DRE'!Y29</f>
        <v>-232.41644340300002</v>
      </c>
      <c r="Z29" s="54">
        <f>'Consolidado - DRE'!Z29-'Alea - DRE'!Z29</f>
        <v>28.664116159999999</v>
      </c>
      <c r="AA29" s="54">
        <f>'Consolidado - DRE'!AA29-'Alea - DRE'!AA29</f>
        <v>46.143829062999998</v>
      </c>
      <c r="AB29" s="54">
        <f>'Consolidado - DRE'!AB29-'Alea - DRE'!AB29</f>
        <v>50.875612849999996</v>
      </c>
      <c r="AC29" s="108">
        <f>'Consolidado - DRE'!AC29-'Alea - DRE'!AC29</f>
        <v>224.5</v>
      </c>
      <c r="AD29" s="54">
        <f>'Consolidado - DRE'!AD29-'Alea - DRE'!AD29</f>
        <v>78.900000000000006</v>
      </c>
      <c r="AE29" s="54">
        <f>'Consolidado - DRE'!AE29-'Alea - DRE'!AE29</f>
        <v>75.5</v>
      </c>
      <c r="AF29" s="54">
        <f>'Consolidado - DRE'!AF29-'Alea - DRE'!AF29</f>
        <v>48.3</v>
      </c>
      <c r="AG29" s="54">
        <f>'Consolidado - DRE'!AG29-'Alea - DRE'!AG29</f>
        <v>21.900000000000002</v>
      </c>
      <c r="AH29" s="108">
        <f>'Consolidado - DRE'!AH29-'Alea - DRE'!AH29</f>
        <v>297.10000000000002</v>
      </c>
      <c r="AI29" s="54">
        <f>'Consolidado - DRE'!AI29-'Alea - DRE'!AI29</f>
        <v>84.8</v>
      </c>
      <c r="AJ29" s="54">
        <f>'Consolidado - DRE'!AJ29-'Alea - DRE'!AJ29</f>
        <v>73.8</v>
      </c>
      <c r="AK29" s="54">
        <f>'Consolidado - DRE'!AK29-'Alea - DRE'!AK29</f>
        <v>82.9</v>
      </c>
      <c r="AL29" s="54">
        <f>'Consolidado - DRE'!AL29-'Alea - DRE'!AL29</f>
        <v>55.599999999999994</v>
      </c>
      <c r="AM29" s="108">
        <f>'Consolidado - DRE'!AM29-'Alea - DRE'!AM29</f>
        <v>225</v>
      </c>
      <c r="AN29" s="54">
        <f>'Consolidado - DRE'!AN29-'Alea - DRE'!AN29</f>
        <v>54.9</v>
      </c>
      <c r="AO29" s="54">
        <f>'Consolidado - DRE'!AO29-'Alea - DRE'!AO29</f>
        <v>70.7</v>
      </c>
      <c r="AP29" s="54">
        <f>'Consolidado - DRE'!AP29-'Alea - DRE'!AP29</f>
        <v>57.800000000000004</v>
      </c>
      <c r="AQ29" s="54">
        <f>'Consolidado - DRE'!AQ29-'Alea - DRE'!AQ29</f>
        <v>41.599999999999994</v>
      </c>
      <c r="AR29" s="108">
        <f>'Consolidado - DRE'!AR29-'Alea - DRE'!AR29</f>
        <v>136.80000000000001</v>
      </c>
      <c r="AS29" s="54">
        <f>'Consolidado - DRE'!AS29-'Alea - DRE'!AS29</f>
        <v>43.5</v>
      </c>
      <c r="AT29" s="54">
        <f>'Consolidado - DRE'!AT29-'Alea - DRE'!AT29</f>
        <v>43.3</v>
      </c>
      <c r="AU29" s="54">
        <f>'Consolidado - DRE'!AU29-'Alea - DRE'!AU29</f>
        <v>26.1</v>
      </c>
      <c r="AV29" s="54">
        <f>'Consolidado - DRE'!AV29-'Alea - DRE'!AV29</f>
        <v>23.799999999999997</v>
      </c>
      <c r="AW29" s="108">
        <f>'Consolidado - DRE'!AW29-'Alea - DRE'!AW29</f>
        <v>84.800000000000011</v>
      </c>
      <c r="AX29" s="54">
        <f>'Consolidado - DRE'!AX29-'Alea - DRE'!AX29</f>
        <v>33.4</v>
      </c>
      <c r="AY29" s="54">
        <f>'Consolidado - DRE'!AY29-'Alea - DRE'!AY29</f>
        <v>26.8</v>
      </c>
      <c r="AZ29" s="54">
        <f>'Consolidado - DRE'!AZ29-'Alea - DRE'!AZ29</f>
        <v>14.1</v>
      </c>
      <c r="BA29" s="54">
        <f>'Consolidado - DRE'!BA29-'Alea - DRE'!BA29</f>
        <v>10.3</v>
      </c>
      <c r="BB29" s="108">
        <f>'Consolidado - DRE'!BB29-'Alea - DRE'!BB29</f>
        <v>45.1</v>
      </c>
      <c r="BC29" s="54">
        <f>'Consolidado - DRE'!BC29-'Alea - DRE'!BC29</f>
        <v>-9.6999999999999993</v>
      </c>
      <c r="BD29" s="54">
        <f>'Consolidado - DRE'!BD29-'Alea - DRE'!BD29</f>
        <v>15.600000000000001</v>
      </c>
      <c r="BE29" s="54">
        <f>'Consolidado - DRE'!BE29-'Alea - DRE'!BE29</f>
        <v>25</v>
      </c>
      <c r="BF29" s="54">
        <f>'Consolidado - DRE'!BF29-'Alea - DRE'!BF29</f>
        <v>14.100000000000001</v>
      </c>
      <c r="BG29" s="108">
        <f>'Consolidado - DRE'!BG29-'Alea - DRE'!BG29</f>
        <v>-82.2</v>
      </c>
      <c r="BH29" s="54">
        <f>'Consolidado - DRE'!BH29-'Alea - DRE'!BH29</f>
        <v>-33.1</v>
      </c>
      <c r="BI29" s="54">
        <f>'Consolidado - DRE'!BI29-'Alea - DRE'!BI29</f>
        <v>-8.8999999999999986</v>
      </c>
      <c r="BJ29" s="54">
        <f>'Consolidado - DRE'!BJ29-'Alea - DRE'!BJ29</f>
        <v>-10</v>
      </c>
      <c r="BK29" s="54">
        <f>'Consolidado - DRE'!BK29-'Alea - DRE'!BK29</f>
        <v>-30.4</v>
      </c>
      <c r="BL29" s="108">
        <f>'Consolidado - DRE'!BL29-'Alea - DRE'!BL29</f>
        <v>-61.000000000000007</v>
      </c>
      <c r="BM29" s="54">
        <f>'Consolidado - DRE'!BM29-'Alea - DRE'!BM29</f>
        <v>26.1</v>
      </c>
      <c r="BN29" s="54">
        <f>'Consolidado - DRE'!BN29-'Alea - DRE'!BN29</f>
        <v>-44.4</v>
      </c>
      <c r="BO29" s="54">
        <f>'Consolidado - DRE'!BO29-'Alea - DRE'!BO29</f>
        <v>-10.3</v>
      </c>
      <c r="BP29" s="54">
        <f>'Consolidado - DRE'!BP29-'Alea - DRE'!BP29</f>
        <v>-32.4</v>
      </c>
      <c r="BQ29" s="108">
        <f>'Consolidado - DRE'!BQ29-'Alea - DRE'!BQ29</f>
        <v>-68.399999999999991</v>
      </c>
      <c r="BR29" s="54">
        <f>'Consolidado - DRE'!BR29-'Alea - DRE'!BR29</f>
        <v>-54.6</v>
      </c>
      <c r="BS29" s="54">
        <f>'Consolidado - DRE'!BS29-'Alea - DRE'!BS29</f>
        <v>8.4000000000000021</v>
      </c>
      <c r="BT29" s="54">
        <f>'Consolidado - DRE'!BT29-'Alea - DRE'!BT29</f>
        <v>2.2999999999999989</v>
      </c>
      <c r="BU29" s="54">
        <f>'Consolidado - DRE'!BU29-'Alea - DRE'!BU29</f>
        <v>-24.5</v>
      </c>
      <c r="BV29" s="108">
        <f>'Consolidado - DRE'!BV29-'Alea - DRE'!BV29</f>
        <v>-642.30000000000007</v>
      </c>
      <c r="BW29" s="54">
        <f>'Consolidado - DRE'!BW29-'Alea - DRE'!BW29</f>
        <v>-572</v>
      </c>
      <c r="BX29" s="54">
        <f>'Consolidado - DRE'!BX29-'Alea - DRE'!BX29</f>
        <v>-50.5</v>
      </c>
      <c r="BY29" s="54">
        <f>'Consolidado - DRE'!BY29-'Alea - DRE'!BY29</f>
        <v>3.1999999999999997</v>
      </c>
      <c r="BZ29" s="54">
        <f>'Consolidado - DRE'!BZ29-'Alea - DRE'!BZ29</f>
        <v>-23</v>
      </c>
    </row>
    <row r="30" spans="1:78" s="55" customFormat="1" x14ac:dyDescent="0.2">
      <c r="A30" s="60" t="s">
        <v>156</v>
      </c>
      <c r="B30" s="65">
        <f t="shared" ref="B30" si="7">B28/B8</f>
        <v>0.17341649564050798</v>
      </c>
      <c r="C30" s="65">
        <f t="shared" ref="C30:J30" si="8">C28/C8</f>
        <v>0.19445337519226552</v>
      </c>
      <c r="D30" s="109">
        <f t="shared" si="8"/>
        <v>0.16651832460732988</v>
      </c>
      <c r="E30" s="65">
        <f t="shared" si="8"/>
        <v>0.14075286415711949</v>
      </c>
      <c r="F30" s="65">
        <f t="shared" si="8"/>
        <v>0.14082127582926207</v>
      </c>
      <c r="G30" s="65">
        <f t="shared" si="8"/>
        <v>0.25765164853246958</v>
      </c>
      <c r="H30" s="65">
        <f t="shared" si="8"/>
        <v>0.13308669146909699</v>
      </c>
      <c r="I30" s="109">
        <f t="shared" si="8"/>
        <v>5.8998169791124447E-2</v>
      </c>
      <c r="J30" s="65">
        <f t="shared" si="8"/>
        <v>5.3489971674956227E-2</v>
      </c>
      <c r="K30" s="65">
        <f>K28/K8</f>
        <v>0.11000111251849268</v>
      </c>
      <c r="L30" s="65">
        <f>L28/L8</f>
        <v>3.415479885658524E-2</v>
      </c>
      <c r="M30" s="65">
        <f>M28/M8</f>
        <v>2.8784199128087391E-2</v>
      </c>
      <c r="N30" s="109">
        <f t="shared" ref="N30:BY30" si="9">N28/N8</f>
        <v>-9.2004682149563789E-3</v>
      </c>
      <c r="O30" s="65">
        <f t="shared" si="9"/>
        <v>4.1286470029707079E-3</v>
      </c>
      <c r="P30" s="65">
        <f t="shared" si="9"/>
        <v>-1.3721074446927028E-2</v>
      </c>
      <c r="Q30" s="65">
        <f t="shared" si="9"/>
        <v>3.9782509450267236E-3</v>
      </c>
      <c r="R30" s="65">
        <f t="shared" si="9"/>
        <v>-3.2689278534099468E-2</v>
      </c>
      <c r="S30" s="109">
        <f t="shared" si="9"/>
        <v>-0.19633154680575804</v>
      </c>
      <c r="T30" s="65">
        <f t="shared" si="9"/>
        <v>-0.20941581398585371</v>
      </c>
      <c r="U30" s="65">
        <f t="shared" si="9"/>
        <v>-0.32925870966157644</v>
      </c>
      <c r="V30" s="65">
        <f t="shared" si="9"/>
        <v>-0.15279575049905678</v>
      </c>
      <c r="W30" s="65">
        <f t="shared" si="9"/>
        <v>-9.4525823078651997E-2</v>
      </c>
      <c r="X30" s="109">
        <f t="shared" si="9"/>
        <v>-5.6817170735483494E-2</v>
      </c>
      <c r="Y30" s="65">
        <f t="shared" si="9"/>
        <v>-0.47442354143149174</v>
      </c>
      <c r="Z30" s="65">
        <f t="shared" si="9"/>
        <v>2.3229894347307406E-2</v>
      </c>
      <c r="AA30" s="65">
        <f t="shared" si="9"/>
        <v>5.4579338605445282E-2</v>
      </c>
      <c r="AB30" s="65">
        <f t="shared" si="9"/>
        <v>7.012043929341516E-2</v>
      </c>
      <c r="AC30" s="109">
        <f t="shared" si="9"/>
        <v>8.7758499824745886E-2</v>
      </c>
      <c r="AD30" s="65">
        <f t="shared" si="9"/>
        <v>0.10497157019973757</v>
      </c>
      <c r="AE30" s="65">
        <f t="shared" si="9"/>
        <v>0.10771581359816654</v>
      </c>
      <c r="AF30" s="65">
        <f t="shared" si="9"/>
        <v>7.6601406576696437E-2</v>
      </c>
      <c r="AG30" s="65">
        <f t="shared" si="9"/>
        <v>4.2328042328042333E-2</v>
      </c>
      <c r="AH30" s="109">
        <f t="shared" si="9"/>
        <v>0.13512127583200861</v>
      </c>
      <c r="AI30" s="65">
        <f t="shared" si="9"/>
        <v>0.14030565273430307</v>
      </c>
      <c r="AJ30" s="65">
        <f t="shared" si="9"/>
        <v>0.1270403146509341</v>
      </c>
      <c r="AK30" s="65">
        <f t="shared" si="9"/>
        <v>0.14925373134328357</v>
      </c>
      <c r="AL30" s="65">
        <f t="shared" si="9"/>
        <v>0.12167114585878328</v>
      </c>
      <c r="AM30" s="109">
        <f t="shared" si="9"/>
        <v>0.11913400344971155</v>
      </c>
      <c r="AN30" s="65">
        <f t="shared" si="9"/>
        <v>0.10558732952045755</v>
      </c>
      <c r="AO30" s="65">
        <f t="shared" si="9"/>
        <v>0.13954496208017336</v>
      </c>
      <c r="AP30" s="65">
        <f t="shared" si="9"/>
        <v>0.1292909045352042</v>
      </c>
      <c r="AQ30" s="65">
        <f t="shared" si="9"/>
        <v>9.9153236820540822E-2</v>
      </c>
      <c r="AR30" s="109">
        <f t="shared" si="9"/>
        <v>7.8577214816996824E-2</v>
      </c>
      <c r="AS30" s="65">
        <f t="shared" si="9"/>
        <v>0.1013437849944009</v>
      </c>
      <c r="AT30" s="65">
        <f t="shared" si="9"/>
        <v>8.4947426674045382E-2</v>
      </c>
      <c r="AU30" s="65">
        <f t="shared" si="9"/>
        <v>6.6115702479338845E-2</v>
      </c>
      <c r="AV30" s="65">
        <f t="shared" si="9"/>
        <v>5.8207576224206956E-2</v>
      </c>
      <c r="AW30" s="109">
        <f t="shared" si="9"/>
        <v>5.386149900256483E-2</v>
      </c>
      <c r="AX30" s="65">
        <f t="shared" si="9"/>
        <v>7.0407807598466363E-2</v>
      </c>
      <c r="AY30" s="65">
        <f t="shared" si="9"/>
        <v>8.5027726432532341E-2</v>
      </c>
      <c r="AZ30" s="65">
        <f t="shared" si="9"/>
        <v>3.2988108937476029E-2</v>
      </c>
      <c r="BA30" s="65">
        <f t="shared" si="9"/>
        <v>2.0460358056265983E-2</v>
      </c>
      <c r="BB30" s="109">
        <f t="shared" si="9"/>
        <v>3.5605170387779085E-2</v>
      </c>
      <c r="BC30" s="65">
        <f t="shared" si="9"/>
        <v>-6.286266924564797E-2</v>
      </c>
      <c r="BD30" s="65">
        <f t="shared" si="9"/>
        <v>5.3249097472924195E-2</v>
      </c>
      <c r="BE30" s="65">
        <f t="shared" si="9"/>
        <v>8.2270670505964621E-2</v>
      </c>
      <c r="BF30" s="65">
        <f t="shared" si="9"/>
        <v>6.354515050167224E-2</v>
      </c>
      <c r="BG30" s="109">
        <f t="shared" si="9"/>
        <v>-0.19189615856867218</v>
      </c>
      <c r="BH30" s="65">
        <f t="shared" si="9"/>
        <v>-0.1819330385344283</v>
      </c>
      <c r="BI30" s="65">
        <f t="shared" si="9"/>
        <v>-0.19550038789759502</v>
      </c>
      <c r="BJ30" s="65">
        <f t="shared" si="9"/>
        <v>-0.10175240248728094</v>
      </c>
      <c r="BK30" s="65">
        <f t="shared" si="9"/>
        <v>-0.35377358490566035</v>
      </c>
      <c r="BL30" s="109">
        <f t="shared" si="9"/>
        <v>-0.14483180428134557</v>
      </c>
      <c r="BM30" s="65">
        <f t="shared" si="9"/>
        <v>5.8166589111214514E-2</v>
      </c>
      <c r="BN30" s="65">
        <f t="shared" si="9"/>
        <v>-0.31154239019407559</v>
      </c>
      <c r="BO30" s="65">
        <f t="shared" si="9"/>
        <v>-9.7560975609756101E-2</v>
      </c>
      <c r="BP30" s="65">
        <f t="shared" si="9"/>
        <v>-0.31290092658588736</v>
      </c>
      <c r="BQ30" s="109">
        <f t="shared" si="9"/>
        <v>-0.11561126180899822</v>
      </c>
      <c r="BR30" s="65">
        <f t="shared" si="9"/>
        <v>-0.3180412371134021</v>
      </c>
      <c r="BS30" s="65">
        <f t="shared" si="9"/>
        <v>-6.075373619233268E-2</v>
      </c>
      <c r="BT30" s="65">
        <f t="shared" si="9"/>
        <v>-4.5354791514264817E-2</v>
      </c>
      <c r="BU30" s="65">
        <f t="shared" si="9"/>
        <v>-0.1044928522804629</v>
      </c>
      <c r="BV30" s="109">
        <f t="shared" si="9"/>
        <v>-1.5026178010471205</v>
      </c>
      <c r="BW30" s="65">
        <f t="shared" si="9"/>
        <v>1.7157769161944525</v>
      </c>
      <c r="BX30" s="65">
        <f t="shared" si="9"/>
        <v>-0.23472397808680995</v>
      </c>
      <c r="BY30" s="65">
        <f t="shared" si="9"/>
        <v>-9.5614902736564453E-3</v>
      </c>
      <c r="BZ30" s="65">
        <f t="shared" ref="BZ30" si="10">BZ28/BZ8</f>
        <v>-0.11196581196581196</v>
      </c>
    </row>
    <row r="31" spans="1:78" s="55" customFormat="1" x14ac:dyDescent="0.2">
      <c r="A31" s="60" t="s">
        <v>197</v>
      </c>
      <c r="B31" s="65">
        <f t="shared" ref="B31" si="11">B29/B8</f>
        <v>0.18940412257442177</v>
      </c>
      <c r="C31" s="65">
        <f t="shared" ref="C31:J31" si="12">C29/C8</f>
        <v>0.21166292362619002</v>
      </c>
      <c r="D31" s="109">
        <f t="shared" si="12"/>
        <v>0.18649214659685867</v>
      </c>
      <c r="E31" s="65">
        <f t="shared" si="12"/>
        <v>0.15730132751409348</v>
      </c>
      <c r="F31" s="65">
        <f t="shared" si="12"/>
        <v>0.15892562523092241</v>
      </c>
      <c r="G31" s="65">
        <f t="shared" si="12"/>
        <v>0.28096931430682087</v>
      </c>
      <c r="H31" s="65">
        <f t="shared" si="12"/>
        <v>0.15644016308508293</v>
      </c>
      <c r="I31" s="109">
        <f t="shared" si="12"/>
        <v>8.8960862349199005E-2</v>
      </c>
      <c r="J31" s="65">
        <f t="shared" si="12"/>
        <v>9.2153771974456705E-2</v>
      </c>
      <c r="K31" s="65">
        <f>K29/K8</f>
        <v>0.14183721862416088</v>
      </c>
      <c r="L31" s="65">
        <f>L29/L8</f>
        <v>5.7590628353912335E-2</v>
      </c>
      <c r="M31" s="65">
        <f>M29/M8</f>
        <v>5.3156473250557841E-2</v>
      </c>
      <c r="N31" s="109">
        <f t="shared" ref="N31:BY31" si="13">N29/N8</f>
        <v>1.756396640335512E-2</v>
      </c>
      <c r="O31" s="65">
        <f t="shared" si="13"/>
        <v>3.2094787632534941E-2</v>
      </c>
      <c r="P31" s="65">
        <f t="shared" si="13"/>
        <v>1.0931261305027773E-2</v>
      </c>
      <c r="Q31" s="65">
        <f t="shared" si="13"/>
        <v>3.4427133681508584E-2</v>
      </c>
      <c r="R31" s="65">
        <f t="shared" si="13"/>
        <v>-8.7226242219887781E-3</v>
      </c>
      <c r="S31" s="109">
        <f t="shared" si="13"/>
        <v>-0.17017953735276173</v>
      </c>
      <c r="T31" s="65">
        <f t="shared" si="13"/>
        <v>-0.18692116886424326</v>
      </c>
      <c r="U31" s="65">
        <f t="shared" si="13"/>
        <v>-0.31557723543010691</v>
      </c>
      <c r="V31" s="65">
        <f t="shared" si="13"/>
        <v>-0.11156913173689047</v>
      </c>
      <c r="W31" s="65">
        <f t="shared" si="13"/>
        <v>-6.9135062720693211E-2</v>
      </c>
      <c r="X31" s="109">
        <f t="shared" si="13"/>
        <v>-4.2378133149898897E-2</v>
      </c>
      <c r="Y31" s="65">
        <f t="shared" si="13"/>
        <v>-0.45920983420990275</v>
      </c>
      <c r="Z31" s="65">
        <f t="shared" si="13"/>
        <v>4.0199210360750498E-2</v>
      </c>
      <c r="AA31" s="65">
        <f t="shared" si="13"/>
        <v>6.6026398839550179E-2</v>
      </c>
      <c r="AB31" s="65">
        <f t="shared" si="13"/>
        <v>8.4384828080942109E-2</v>
      </c>
      <c r="AC31" s="109">
        <f t="shared" si="13"/>
        <v>9.8361373992288809E-2</v>
      </c>
      <c r="AD31" s="65">
        <f t="shared" si="13"/>
        <v>0.11503134567721243</v>
      </c>
      <c r="AE31" s="65">
        <f t="shared" si="13"/>
        <v>0.11535523300229182</v>
      </c>
      <c r="AF31" s="65">
        <f t="shared" si="13"/>
        <v>9.1807641132864465E-2</v>
      </c>
      <c r="AG31" s="65">
        <f t="shared" si="13"/>
        <v>5.2669552669552672E-2</v>
      </c>
      <c r="AH31" s="109">
        <f t="shared" si="13"/>
        <v>0.15235116147889854</v>
      </c>
      <c r="AI31" s="65">
        <f t="shared" si="13"/>
        <v>0.15614067390904068</v>
      </c>
      <c r="AJ31" s="65">
        <f t="shared" si="13"/>
        <v>0.14513274336283186</v>
      </c>
      <c r="AK31" s="65">
        <f t="shared" si="13"/>
        <v>0.16949499079942754</v>
      </c>
      <c r="AL31" s="65">
        <f t="shared" si="13"/>
        <v>0.13584168091864157</v>
      </c>
      <c r="AM31" s="109">
        <f t="shared" si="13"/>
        <v>0.13382501635639088</v>
      </c>
      <c r="AN31" s="65">
        <f t="shared" si="13"/>
        <v>0.12076550813902331</v>
      </c>
      <c r="AO31" s="65">
        <f t="shared" si="13"/>
        <v>0.15319609967497291</v>
      </c>
      <c r="AP31" s="65">
        <f t="shared" si="13"/>
        <v>0.14482585818090704</v>
      </c>
      <c r="AQ31" s="65">
        <f t="shared" si="13"/>
        <v>0.11363015569516523</v>
      </c>
      <c r="AR31" s="109">
        <f t="shared" si="13"/>
        <v>0.10074379556668385</v>
      </c>
      <c r="AS31" s="65">
        <f t="shared" si="13"/>
        <v>0.12178051511758119</v>
      </c>
      <c r="AT31" s="65">
        <f t="shared" si="13"/>
        <v>0.11981184283342557</v>
      </c>
      <c r="AU31" s="65">
        <f t="shared" si="13"/>
        <v>8.2962492053401143E-2</v>
      </c>
      <c r="AV31" s="65">
        <f t="shared" si="13"/>
        <v>7.3298429319371722E-2</v>
      </c>
      <c r="AW31" s="109">
        <f t="shared" si="13"/>
        <v>8.0554763940343888E-2</v>
      </c>
      <c r="AX31" s="65">
        <f t="shared" si="13"/>
        <v>0.1164168699895434</v>
      </c>
      <c r="AY31" s="65">
        <f t="shared" si="13"/>
        <v>9.9075785582255091E-2</v>
      </c>
      <c r="AZ31" s="65">
        <f t="shared" si="13"/>
        <v>5.4085155350978138E-2</v>
      </c>
      <c r="BA31" s="65">
        <f t="shared" si="13"/>
        <v>4.390451832907076E-2</v>
      </c>
      <c r="BB31" s="109">
        <f t="shared" si="13"/>
        <v>5.2996474735605169E-2</v>
      </c>
      <c r="BC31" s="65">
        <f t="shared" si="13"/>
        <v>-4.6905222437137323E-2</v>
      </c>
      <c r="BD31" s="65">
        <f t="shared" si="13"/>
        <v>7.0397111913357416E-2</v>
      </c>
      <c r="BE31" s="65">
        <f t="shared" si="13"/>
        <v>0.10283833813245578</v>
      </c>
      <c r="BF31" s="65">
        <f t="shared" si="13"/>
        <v>7.8595317725752512E-2</v>
      </c>
      <c r="BG31" s="109">
        <f t="shared" si="13"/>
        <v>-0.14418523066128749</v>
      </c>
      <c r="BH31" s="65">
        <f t="shared" si="13"/>
        <v>-0.20909665192672142</v>
      </c>
      <c r="BI31" s="65">
        <f t="shared" si="13"/>
        <v>-6.904577191621411E-2</v>
      </c>
      <c r="BJ31" s="65">
        <f t="shared" si="13"/>
        <v>-5.652911249293386E-2</v>
      </c>
      <c r="BK31" s="65">
        <f t="shared" si="13"/>
        <v>-0.28679245283018867</v>
      </c>
      <c r="BL31" s="109">
        <f t="shared" si="13"/>
        <v>-7.4617737003058113E-2</v>
      </c>
      <c r="BM31" s="65">
        <f t="shared" si="13"/>
        <v>0.12145183806421592</v>
      </c>
      <c r="BN31" s="65">
        <f t="shared" si="13"/>
        <v>-0.2267620020429009</v>
      </c>
      <c r="BO31" s="65">
        <f t="shared" si="13"/>
        <v>-3.864915572232646E-2</v>
      </c>
      <c r="BP31" s="65">
        <f t="shared" si="13"/>
        <v>-0.23093371347113326</v>
      </c>
      <c r="BQ31" s="109">
        <f t="shared" si="13"/>
        <v>-6.3979047797212613E-2</v>
      </c>
      <c r="BR31" s="65">
        <f t="shared" si="13"/>
        <v>-0.28144329896907216</v>
      </c>
      <c r="BS31" s="65">
        <f t="shared" si="13"/>
        <v>2.7290448343079927E-2</v>
      </c>
      <c r="BT31" s="65">
        <f t="shared" si="13"/>
        <v>8.4125822970007279E-3</v>
      </c>
      <c r="BU31" s="65">
        <f t="shared" si="13"/>
        <v>-8.3390061266167465E-2</v>
      </c>
      <c r="BV31" s="109">
        <f t="shared" si="13"/>
        <v>-1.4620987935351697</v>
      </c>
      <c r="BW31" s="65">
        <f t="shared" si="13"/>
        <v>1.705934983596779</v>
      </c>
      <c r="BX31" s="65">
        <f t="shared" si="13"/>
        <v>-0.21281078803202697</v>
      </c>
      <c r="BY31" s="65">
        <f t="shared" si="13"/>
        <v>1.0550609957138146E-2</v>
      </c>
      <c r="BZ31" s="65">
        <f t="shared" ref="BZ31" si="14">BZ29/BZ8</f>
        <v>-9.8290598290598288E-2</v>
      </c>
    </row>
    <row r="32" spans="1:78" x14ac:dyDescent="0.2">
      <c r="A32" s="35" t="s">
        <v>137</v>
      </c>
      <c r="B32" s="66"/>
      <c r="C32" s="66"/>
      <c r="D32" s="55"/>
      <c r="E32" s="66"/>
      <c r="F32" s="66"/>
      <c r="G32" s="66"/>
      <c r="H32" s="66"/>
      <c r="I32" s="55"/>
      <c r="J32" s="66"/>
      <c r="K32" s="28"/>
      <c r="L32" s="28"/>
      <c r="M32" s="28"/>
      <c r="N32" s="55"/>
      <c r="O32" s="66"/>
      <c r="P32" s="66"/>
      <c r="Q32" s="66"/>
      <c r="R32" s="66"/>
      <c r="S32" s="55"/>
      <c r="T32" s="66"/>
      <c r="U32" s="66"/>
      <c r="V32" s="66"/>
      <c r="W32" s="66"/>
      <c r="X32" s="55"/>
      <c r="Y32" s="66"/>
      <c r="Z32" s="66"/>
      <c r="AA32" s="66"/>
      <c r="AB32" s="66"/>
      <c r="AC32" s="55"/>
      <c r="AD32" s="66"/>
      <c r="AE32" s="66"/>
      <c r="AF32" s="66"/>
      <c r="AG32" s="66"/>
      <c r="AH32" s="55"/>
      <c r="AI32" s="66"/>
      <c r="AJ32" s="66"/>
      <c r="AK32" s="66"/>
      <c r="AL32" s="66"/>
      <c r="AM32" s="55"/>
      <c r="AN32" s="66"/>
      <c r="AO32" s="66"/>
      <c r="AP32" s="66"/>
      <c r="AQ32" s="66"/>
      <c r="AR32" s="55"/>
      <c r="AS32" s="66"/>
      <c r="AT32" s="66"/>
      <c r="AU32" s="66"/>
      <c r="AV32" s="66"/>
      <c r="AW32" s="55"/>
      <c r="AX32" s="66"/>
      <c r="AY32" s="66"/>
      <c r="AZ32" s="66"/>
      <c r="BA32" s="66"/>
      <c r="BB32" s="55"/>
      <c r="BC32" s="66"/>
      <c r="BD32" s="66"/>
      <c r="BE32" s="66"/>
      <c r="BF32" s="66"/>
      <c r="BG32" s="55"/>
      <c r="BH32" s="66"/>
      <c r="BI32" s="66"/>
      <c r="BJ32" s="66"/>
      <c r="BK32" s="66"/>
      <c r="BL32" s="55"/>
      <c r="BM32" s="66"/>
      <c r="BN32" s="66"/>
      <c r="BO32" s="66"/>
      <c r="BP32" s="66"/>
      <c r="BQ32" s="55"/>
      <c r="BR32" s="66"/>
      <c r="BS32" s="66"/>
      <c r="BT32" s="66"/>
      <c r="BU32" s="66"/>
      <c r="BV32" s="55"/>
      <c r="BW32" s="66"/>
      <c r="BX32" s="66"/>
      <c r="BY32" s="66"/>
      <c r="BZ32" s="66"/>
    </row>
    <row r="33" spans="1:78" x14ac:dyDescent="0.2">
      <c r="A33" s="35" t="s">
        <v>198</v>
      </c>
      <c r="B33" s="55"/>
      <c r="C33" s="55"/>
      <c r="D33" s="66"/>
      <c r="E33" s="55"/>
      <c r="F33" s="55"/>
      <c r="G33" s="55"/>
      <c r="H33" s="55"/>
      <c r="I33" s="66"/>
      <c r="J33" s="55"/>
      <c r="K33" s="28"/>
      <c r="L33" s="28"/>
      <c r="M33" s="28"/>
      <c r="N33" s="66"/>
      <c r="O33" s="55"/>
      <c r="P33" s="55"/>
      <c r="Q33" s="55"/>
      <c r="R33" s="55"/>
      <c r="S33" s="66"/>
      <c r="T33" s="55"/>
      <c r="U33" s="55"/>
      <c r="V33" s="55"/>
      <c r="W33" s="55"/>
      <c r="X33" s="66"/>
      <c r="Y33" s="55"/>
      <c r="Z33" s="55"/>
      <c r="AA33" s="55"/>
      <c r="AB33" s="55"/>
      <c r="AC33" s="66"/>
      <c r="AD33" s="55"/>
      <c r="AE33" s="55"/>
      <c r="AF33" s="55"/>
      <c r="AG33" s="55"/>
      <c r="AH33" s="66"/>
      <c r="AI33" s="55"/>
      <c r="AJ33" s="55"/>
      <c r="AK33" s="55"/>
      <c r="AL33" s="55"/>
      <c r="AM33" s="66"/>
      <c r="AN33" s="55"/>
      <c r="AO33" s="55"/>
      <c r="AP33" s="55"/>
      <c r="AQ33" s="55"/>
      <c r="AR33" s="66"/>
      <c r="AS33" s="55"/>
      <c r="AT33" s="55"/>
      <c r="AU33" s="55"/>
      <c r="AV33" s="55"/>
      <c r="AW33" s="66"/>
      <c r="AX33" s="55"/>
      <c r="AY33" s="55"/>
      <c r="AZ33" s="55"/>
      <c r="BA33" s="55"/>
      <c r="BB33" s="66"/>
      <c r="BC33" s="55"/>
      <c r="BD33" s="55"/>
      <c r="BE33" s="55"/>
      <c r="BF33" s="55"/>
      <c r="BG33" s="66"/>
      <c r="BH33" s="55"/>
      <c r="BI33" s="55"/>
      <c r="BJ33" s="55"/>
      <c r="BK33" s="55"/>
      <c r="BL33" s="66"/>
      <c r="BM33" s="55"/>
      <c r="BN33" s="55"/>
      <c r="BO33" s="55"/>
      <c r="BP33" s="55"/>
      <c r="BQ33" s="66"/>
      <c r="BR33" s="55"/>
      <c r="BS33" s="55"/>
      <c r="BT33" s="55"/>
      <c r="BU33" s="55"/>
      <c r="BV33" s="66"/>
      <c r="BW33" s="55"/>
      <c r="BX33" s="55"/>
      <c r="BY33" s="55"/>
      <c r="BZ33" s="55"/>
    </row>
    <row r="34" spans="1:78" x14ac:dyDescent="0.2">
      <c r="A34" s="6"/>
      <c r="B34" s="67"/>
      <c r="C34" s="67"/>
      <c r="D34" s="6"/>
      <c r="E34" s="67"/>
      <c r="F34" s="67"/>
      <c r="G34" s="67"/>
      <c r="H34" s="67"/>
      <c r="I34" s="6"/>
      <c r="J34" s="67"/>
      <c r="K34" s="67"/>
      <c r="L34" s="67"/>
      <c r="M34" s="67"/>
      <c r="N34" s="6"/>
      <c r="O34" s="67"/>
      <c r="P34" s="67"/>
      <c r="Q34" s="67"/>
      <c r="R34" s="67"/>
      <c r="S34" s="6"/>
      <c r="T34" s="67"/>
      <c r="U34" s="67"/>
      <c r="V34" s="67"/>
      <c r="W34" s="67"/>
      <c r="X34" s="6"/>
      <c r="Y34" s="67"/>
      <c r="Z34" s="67"/>
      <c r="AA34" s="67"/>
      <c r="AB34" s="67"/>
      <c r="AC34" s="6"/>
      <c r="AD34" s="67"/>
      <c r="AE34" s="67"/>
      <c r="AF34" s="67"/>
      <c r="AG34" s="67"/>
      <c r="AH34" s="6"/>
      <c r="AI34" s="67"/>
      <c r="AJ34" s="67"/>
      <c r="AK34" s="67"/>
      <c r="AL34" s="67"/>
      <c r="AM34" s="6"/>
      <c r="AN34" s="67"/>
      <c r="AO34" s="67"/>
      <c r="AP34" s="67"/>
      <c r="AQ34" s="67"/>
      <c r="AR34" s="6"/>
      <c r="AS34" s="67"/>
      <c r="AT34" s="67"/>
      <c r="AU34" s="67"/>
      <c r="AV34" s="67"/>
      <c r="AW34" s="6"/>
      <c r="AX34" s="67"/>
      <c r="AY34" s="67"/>
      <c r="AZ34" s="67"/>
      <c r="BA34" s="67"/>
      <c r="BB34" s="6"/>
      <c r="BC34" s="67"/>
      <c r="BD34" s="67"/>
      <c r="BE34" s="67"/>
      <c r="BF34" s="67"/>
      <c r="BG34" s="6"/>
      <c r="BH34" s="67"/>
      <c r="BI34" s="67"/>
      <c r="BJ34" s="67"/>
      <c r="BK34" s="67"/>
      <c r="BL34" s="6"/>
      <c r="BM34" s="67"/>
      <c r="BN34" s="67"/>
      <c r="BO34" s="67"/>
      <c r="BP34" s="67"/>
      <c r="BQ34" s="6"/>
      <c r="BR34" s="67"/>
      <c r="BS34" s="67"/>
      <c r="BT34" s="67"/>
      <c r="BU34" s="67"/>
      <c r="BV34" s="6"/>
      <c r="BW34" s="67"/>
      <c r="BX34" s="67"/>
      <c r="BY34" s="67"/>
      <c r="BZ34" s="67"/>
    </row>
    <row r="35" spans="1:78" x14ac:dyDescent="0.2">
      <c r="U35" s="50"/>
    </row>
    <row r="36" spans="1:78" x14ac:dyDescent="0.2">
      <c r="A36" s="45" t="s">
        <v>99</v>
      </c>
      <c r="B36" s="46"/>
      <c r="C36" s="46"/>
      <c r="D36" s="46"/>
      <c r="E36" s="46"/>
      <c r="F36" s="46"/>
      <c r="G36" s="46"/>
      <c r="H36" s="46"/>
      <c r="I36" s="46"/>
      <c r="J36" s="46"/>
      <c r="K36" s="46"/>
      <c r="L36" s="46"/>
      <c r="M36" s="46"/>
      <c r="N36" s="46"/>
      <c r="O36" s="46"/>
      <c r="P36" s="46"/>
      <c r="Q36" s="46"/>
      <c r="R36" s="46"/>
      <c r="S36" s="46"/>
      <c r="T36" s="46"/>
      <c r="AV36" s="37"/>
      <c r="AW36" s="37"/>
      <c r="AX36" s="37"/>
      <c r="AY36" s="37"/>
      <c r="AZ36" s="37"/>
      <c r="BA36" s="37"/>
      <c r="BB36" s="37"/>
      <c r="BC36" s="37"/>
      <c r="BD36" s="37"/>
      <c r="BE36" s="37"/>
      <c r="BG36" s="37"/>
      <c r="BH36" s="37"/>
      <c r="BI36" s="37"/>
      <c r="BJ36" s="37"/>
    </row>
    <row r="37" spans="1:78" x14ac:dyDescent="0.2">
      <c r="A37" s="47" t="s">
        <v>100</v>
      </c>
      <c r="B37" s="46"/>
      <c r="C37" s="46"/>
      <c r="D37" s="46"/>
      <c r="E37" s="46"/>
      <c r="F37" s="46"/>
      <c r="G37" s="46"/>
      <c r="H37" s="46"/>
      <c r="I37" s="46"/>
      <c r="J37" s="46"/>
      <c r="K37" s="46"/>
      <c r="L37" s="46"/>
      <c r="M37" s="46"/>
      <c r="N37" s="46"/>
      <c r="O37" s="46"/>
      <c r="P37" s="46"/>
      <c r="Q37" s="46"/>
      <c r="R37" s="46"/>
      <c r="S37" s="46"/>
      <c r="T37" s="48"/>
      <c r="AZ37" s="49"/>
      <c r="BE37" s="49"/>
    </row>
    <row r="38" spans="1:78" x14ac:dyDescent="0.2">
      <c r="A38" s="47" t="s">
        <v>101</v>
      </c>
      <c r="B38" s="48"/>
      <c r="C38" s="48"/>
      <c r="D38" s="48"/>
      <c r="E38" s="48"/>
      <c r="F38" s="48"/>
      <c r="G38" s="48"/>
      <c r="H38" s="48"/>
      <c r="I38" s="48"/>
      <c r="J38" s="48"/>
      <c r="K38" s="48"/>
      <c r="L38" s="48"/>
      <c r="M38" s="48"/>
      <c r="N38" s="48"/>
      <c r="O38" s="48"/>
      <c r="P38" s="48"/>
      <c r="Q38" s="48"/>
      <c r="R38" s="48"/>
      <c r="S38" s="48"/>
      <c r="T38" s="46"/>
      <c r="AZ38" s="50"/>
      <c r="BE38" s="50"/>
    </row>
    <row r="39" spans="1:78" x14ac:dyDescent="0.2">
      <c r="A39" s="51"/>
    </row>
    <row r="40" spans="1:78" x14ac:dyDescent="0.2">
      <c r="A40" s="47" t="s">
        <v>102</v>
      </c>
    </row>
    <row r="41" spans="1:78" x14ac:dyDescent="0.2">
      <c r="A41" s="45" t="s">
        <v>103</v>
      </c>
    </row>
    <row r="42" spans="1:78" x14ac:dyDescent="0.2">
      <c r="A42" s="45"/>
    </row>
    <row r="43" spans="1:78" x14ac:dyDescent="0.2">
      <c r="A43" s="47" t="s">
        <v>278</v>
      </c>
    </row>
    <row r="44" spans="1:78" x14ac:dyDescent="0.2">
      <c r="A44" s="45" t="s">
        <v>279</v>
      </c>
    </row>
    <row r="45" spans="1:78" x14ac:dyDescent="0.2">
      <c r="A45" s="45"/>
    </row>
    <row r="46" spans="1:78" x14ac:dyDescent="0.2">
      <c r="A46" s="47" t="s">
        <v>104</v>
      </c>
    </row>
    <row r="47" spans="1:78" x14ac:dyDescent="0.2">
      <c r="A47" s="45" t="s">
        <v>105</v>
      </c>
    </row>
    <row r="48" spans="1:78" x14ac:dyDescent="0.2">
      <c r="A48" s="51"/>
    </row>
    <row r="49" spans="1:1" x14ac:dyDescent="0.2">
      <c r="A49" s="47" t="s">
        <v>232</v>
      </c>
    </row>
    <row r="50" spans="1:1" x14ac:dyDescent="0.2">
      <c r="A50" s="45" t="s">
        <v>257</v>
      </c>
    </row>
    <row r="51" spans="1:1" x14ac:dyDescent="0.2">
      <c r="A51" s="51"/>
    </row>
  </sheetData>
  <pageMargins left="0.511811024" right="0.511811024" top="0.78740157499999996" bottom="0.78740157499999996" header="0.31496062000000002" footer="0.3149606200000000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B35B5-DC77-472C-9DD1-7ACD049C302C}">
  <sheetPr codeName="Planilha6">
    <tabColor rgb="FF00484B"/>
  </sheetPr>
  <dimension ref="A1:BI99"/>
  <sheetViews>
    <sheetView showGridLines="0" zoomScale="85" zoomScaleNormal="85" workbookViewId="0">
      <selection activeCell="C69" sqref="C69"/>
    </sheetView>
  </sheetViews>
  <sheetFormatPr defaultColWidth="8.7109375" defaultRowHeight="12.75" x14ac:dyDescent="0.2"/>
  <cols>
    <col min="1" max="1" width="49.85546875" style="4" customWidth="1"/>
    <col min="2" max="78" width="14.5703125" style="4" customWidth="1"/>
    <col min="79" max="16384" width="8.7109375" style="4"/>
  </cols>
  <sheetData>
    <row r="1" spans="1:28" x14ac:dyDescent="0.2">
      <c r="A1" s="46"/>
    </row>
    <row r="2" spans="1:28" x14ac:dyDescent="0.2">
      <c r="A2" s="46"/>
    </row>
    <row r="3" spans="1:28" x14ac:dyDescent="0.2">
      <c r="A3" s="46"/>
    </row>
    <row r="4" spans="1:28" x14ac:dyDescent="0.2">
      <c r="A4" s="46"/>
      <c r="B4" s="8"/>
      <c r="C4" s="8"/>
      <c r="D4" s="8"/>
      <c r="E4" s="8"/>
      <c r="F4" s="8"/>
      <c r="G4" s="8"/>
      <c r="H4" s="8"/>
      <c r="I4" s="8"/>
      <c r="J4" s="8"/>
      <c r="K4" s="8"/>
      <c r="L4" s="8"/>
      <c r="M4" s="8"/>
      <c r="N4" s="8"/>
      <c r="O4" s="8"/>
      <c r="P4" s="8"/>
      <c r="Q4" s="8"/>
      <c r="R4" s="8"/>
      <c r="S4" s="8"/>
      <c r="T4" s="8"/>
      <c r="U4" s="8"/>
      <c r="V4" s="8"/>
      <c r="W4" s="8"/>
      <c r="X4" s="8"/>
      <c r="Y4" s="8"/>
      <c r="Z4" s="8"/>
      <c r="AA4" s="8"/>
      <c r="AB4" s="8"/>
    </row>
    <row r="5" spans="1:28" s="5" customFormat="1" x14ac:dyDescent="0.2">
      <c r="A5" s="71"/>
      <c r="B5" s="11"/>
      <c r="C5" s="11"/>
      <c r="D5" s="11"/>
      <c r="E5" s="11"/>
      <c r="F5" s="11"/>
      <c r="G5" s="11"/>
      <c r="H5" s="11"/>
      <c r="I5" s="11"/>
      <c r="J5" s="11"/>
      <c r="K5" s="11"/>
      <c r="L5" s="11"/>
      <c r="M5" s="11"/>
      <c r="N5" s="11"/>
      <c r="O5" s="11"/>
      <c r="P5" s="11"/>
      <c r="Q5" s="11"/>
      <c r="R5" s="11"/>
      <c r="S5" s="11"/>
      <c r="T5" s="11"/>
      <c r="U5" s="11"/>
      <c r="V5" s="11"/>
      <c r="W5" s="11"/>
      <c r="X5" s="11"/>
      <c r="Y5" s="11"/>
      <c r="Z5" s="11"/>
      <c r="AA5" s="11"/>
      <c r="AB5" s="11"/>
    </row>
    <row r="6" spans="1:28" x14ac:dyDescent="0.2">
      <c r="A6" s="72" t="s">
        <v>0</v>
      </c>
      <c r="AB6" s="8"/>
    </row>
    <row r="7" spans="1:28" s="18" customFormat="1" x14ac:dyDescent="0.25">
      <c r="A7" s="73" t="s">
        <v>1</v>
      </c>
      <c r="B7" s="74" t="s">
        <v>277</v>
      </c>
      <c r="C7" s="74" t="s">
        <v>276</v>
      </c>
      <c r="D7" s="75">
        <v>2025</v>
      </c>
      <c r="E7" s="74" t="s">
        <v>274</v>
      </c>
      <c r="F7" s="74" t="s">
        <v>265</v>
      </c>
      <c r="G7" s="74" t="s">
        <v>264</v>
      </c>
      <c r="H7" s="74" t="s">
        <v>263</v>
      </c>
      <c r="I7" s="75">
        <v>2024</v>
      </c>
      <c r="J7" s="74" t="s">
        <v>256</v>
      </c>
      <c r="K7" s="74" t="s">
        <v>253</v>
      </c>
      <c r="L7" s="74" t="s">
        <v>252</v>
      </c>
      <c r="M7" s="74" t="s">
        <v>233</v>
      </c>
      <c r="N7" s="75">
        <v>2023</v>
      </c>
      <c r="O7" s="74" t="s">
        <v>227</v>
      </c>
      <c r="P7" s="74" t="s">
        <v>2</v>
      </c>
      <c r="Q7" s="74" t="s">
        <v>3</v>
      </c>
      <c r="R7" s="74" t="s">
        <v>4</v>
      </c>
      <c r="S7" s="75">
        <v>2022</v>
      </c>
      <c r="T7" s="74" t="s">
        <v>5</v>
      </c>
      <c r="U7" s="74" t="s">
        <v>6</v>
      </c>
      <c r="V7" s="74" t="s">
        <v>7</v>
      </c>
      <c r="W7" s="74" t="s">
        <v>8</v>
      </c>
      <c r="X7" s="75">
        <v>2021</v>
      </c>
      <c r="Y7" s="74" t="s">
        <v>9</v>
      </c>
      <c r="Z7" s="74" t="s">
        <v>10</v>
      </c>
      <c r="AA7" s="74" t="s">
        <v>11</v>
      </c>
      <c r="AB7" s="74" t="s">
        <v>12</v>
      </c>
    </row>
    <row r="8" spans="1:28" s="18" customFormat="1" x14ac:dyDescent="0.25">
      <c r="A8" s="76" t="s">
        <v>53</v>
      </c>
      <c r="B8" s="77"/>
      <c r="C8" s="77"/>
      <c r="D8" s="78"/>
      <c r="E8" s="77"/>
      <c r="F8" s="77"/>
      <c r="G8" s="77"/>
      <c r="H8" s="77"/>
      <c r="I8" s="78"/>
      <c r="J8" s="77"/>
      <c r="K8" s="77"/>
      <c r="L8" s="77"/>
      <c r="M8" s="77"/>
      <c r="N8" s="78"/>
      <c r="O8" s="77"/>
      <c r="P8" s="77"/>
      <c r="Q8" s="77"/>
      <c r="R8" s="77"/>
      <c r="S8" s="78"/>
      <c r="T8" s="77"/>
      <c r="U8" s="77"/>
      <c r="V8" s="77"/>
      <c r="W8" s="77"/>
      <c r="X8" s="78"/>
      <c r="Y8" s="77"/>
      <c r="Z8" s="77"/>
      <c r="AA8" s="77"/>
      <c r="AB8" s="77"/>
    </row>
    <row r="9" spans="1:28" x14ac:dyDescent="0.2">
      <c r="A9" s="79" t="s">
        <v>54</v>
      </c>
      <c r="B9" s="103">
        <v>85.505300000000005</v>
      </c>
      <c r="C9" s="103">
        <v>47.367053999999996</v>
      </c>
      <c r="D9" s="104">
        <v>262.80906900000002</v>
      </c>
      <c r="E9" s="103">
        <v>69.390156000000005</v>
      </c>
      <c r="F9" s="103">
        <v>76.208171000000007</v>
      </c>
      <c r="G9" s="103">
        <v>21.220864000000002</v>
      </c>
      <c r="H9" s="103">
        <v>95.98987799999999</v>
      </c>
      <c r="I9" s="104">
        <v>555.61290199999996</v>
      </c>
      <c r="J9" s="103">
        <v>245.92009400000001</v>
      </c>
      <c r="K9" s="103">
        <v>111.995732</v>
      </c>
      <c r="L9" s="103">
        <v>109.969656</v>
      </c>
      <c r="M9" s="103">
        <v>87.727419999999995</v>
      </c>
      <c r="N9" s="104">
        <v>365.18315899999999</v>
      </c>
      <c r="O9" s="103">
        <v>157.00288</v>
      </c>
      <c r="P9" s="103">
        <v>132.583279</v>
      </c>
      <c r="Q9" s="103">
        <v>32.283999999999999</v>
      </c>
      <c r="R9" s="103">
        <v>43.313000000000002</v>
      </c>
      <c r="S9" s="104">
        <v>63.266099999999994</v>
      </c>
      <c r="T9" s="103">
        <v>49.789099999999998</v>
      </c>
      <c r="U9" s="103">
        <v>0</v>
      </c>
      <c r="V9" s="103">
        <v>13.477</v>
      </c>
      <c r="W9" s="103">
        <v>0</v>
      </c>
      <c r="X9" s="104">
        <v>62.741760000000006</v>
      </c>
      <c r="Y9" s="103">
        <v>36.304872000000003</v>
      </c>
      <c r="Z9" s="103">
        <v>10.252424999999999</v>
      </c>
      <c r="AA9" s="103">
        <v>16.184463000000001</v>
      </c>
      <c r="AB9" s="103">
        <v>0</v>
      </c>
    </row>
    <row r="10" spans="1:28" x14ac:dyDescent="0.2">
      <c r="A10" s="23" t="s">
        <v>55</v>
      </c>
      <c r="B10" s="24">
        <v>84.232724349999998</v>
      </c>
      <c r="C10" s="24">
        <v>105.05323931999999</v>
      </c>
      <c r="D10" s="104">
        <v>499.44227806999999</v>
      </c>
      <c r="E10" s="24">
        <v>120.9496838</v>
      </c>
      <c r="F10" s="24">
        <v>133.96643359000001</v>
      </c>
      <c r="G10" s="24">
        <v>144.61137807</v>
      </c>
      <c r="H10" s="24">
        <v>99.914782609999989</v>
      </c>
      <c r="I10" s="104">
        <v>339.78850618000001</v>
      </c>
      <c r="J10" s="24">
        <v>58.412276970000008</v>
      </c>
      <c r="K10" s="24">
        <v>88.885759779999987</v>
      </c>
      <c r="L10" s="24">
        <v>111.78980118</v>
      </c>
      <c r="M10" s="24">
        <v>80.700668250000007</v>
      </c>
      <c r="N10" s="104">
        <v>142.76698116</v>
      </c>
      <c r="O10" s="24">
        <v>54.888936939999994</v>
      </c>
      <c r="P10" s="24">
        <v>50.893064140000007</v>
      </c>
      <c r="Q10" s="24">
        <v>26.257639540000003</v>
      </c>
      <c r="R10" s="24">
        <v>10.727340540000002</v>
      </c>
      <c r="S10" s="104">
        <v>79.392210140000017</v>
      </c>
      <c r="T10" s="24">
        <v>16.719956500000002</v>
      </c>
      <c r="U10" s="24">
        <v>24.721082220000003</v>
      </c>
      <c r="V10" s="24">
        <v>19.129401600000005</v>
      </c>
      <c r="W10" s="24">
        <v>18.82176982</v>
      </c>
      <c r="X10" s="104">
        <v>27.692977709999997</v>
      </c>
      <c r="Y10" s="24">
        <v>17.431349969999999</v>
      </c>
      <c r="Z10" s="24">
        <v>6.30707518</v>
      </c>
      <c r="AA10" s="24">
        <v>3.9545525599999998</v>
      </c>
      <c r="AB10" s="24">
        <v>0</v>
      </c>
    </row>
    <row r="11" spans="1:28" x14ac:dyDescent="0.2">
      <c r="A11" s="23" t="s">
        <v>56</v>
      </c>
      <c r="B11" s="25">
        <v>0.36498819416315892</v>
      </c>
      <c r="C11" s="25">
        <v>0.41631193902741931</v>
      </c>
      <c r="D11" s="98">
        <v>0.71718597727479561</v>
      </c>
      <c r="E11" s="25">
        <v>0.38046577076749721</v>
      </c>
      <c r="F11" s="25">
        <v>0.35396959622213214</v>
      </c>
      <c r="G11" s="25">
        <v>0.31315991428880063</v>
      </c>
      <c r="H11" s="25">
        <v>0.18047478103873302</v>
      </c>
      <c r="I11" s="98">
        <v>0.42295799579249505</v>
      </c>
      <c r="J11" s="25">
        <v>0.11190390089021629</v>
      </c>
      <c r="K11" s="25">
        <v>0.24292056882064844</v>
      </c>
      <c r="L11" s="25">
        <v>0.3072469672806819</v>
      </c>
      <c r="M11" s="25">
        <v>0.23857805332915824</v>
      </c>
      <c r="N11" s="98">
        <v>0.36899999999999999</v>
      </c>
      <c r="O11" s="25">
        <v>0.184</v>
      </c>
      <c r="P11" s="25">
        <v>0.248</v>
      </c>
      <c r="Q11" s="25">
        <v>0.26015528459445636</v>
      </c>
      <c r="R11" s="25">
        <v>0.13252573060608311</v>
      </c>
      <c r="S11" s="98">
        <v>0.68700000000000006</v>
      </c>
      <c r="T11" s="25">
        <v>0.31599579765318231</v>
      </c>
      <c r="U11" s="25">
        <v>0.93058550495566816</v>
      </c>
      <c r="V11" s="25">
        <v>0.44534203809860851</v>
      </c>
      <c r="W11" s="25">
        <v>0.45842161012434018</v>
      </c>
      <c r="X11" s="98">
        <v>0.40300000000000002</v>
      </c>
      <c r="Y11" s="25">
        <v>0.29860783583817158</v>
      </c>
      <c r="Z11" s="25">
        <v>0.23656426753142878</v>
      </c>
      <c r="AA11" s="25">
        <v>0.26174926669844167</v>
      </c>
      <c r="AB11" s="25">
        <v>0</v>
      </c>
    </row>
    <row r="12" spans="1:28" x14ac:dyDescent="0.2">
      <c r="A12" s="26" t="s">
        <v>57</v>
      </c>
      <c r="B12" s="93">
        <v>322</v>
      </c>
      <c r="C12" s="93">
        <v>839</v>
      </c>
      <c r="D12" s="104">
        <v>1316</v>
      </c>
      <c r="E12" s="93">
        <v>407</v>
      </c>
      <c r="F12" s="93">
        <v>542</v>
      </c>
      <c r="G12" s="93">
        <v>195</v>
      </c>
      <c r="H12" s="93">
        <v>172</v>
      </c>
      <c r="I12" s="104">
        <v>866</v>
      </c>
      <c r="J12" s="93">
        <v>264</v>
      </c>
      <c r="K12" s="93">
        <v>384</v>
      </c>
      <c r="L12" s="93">
        <v>218</v>
      </c>
      <c r="M12" s="93">
        <v>0</v>
      </c>
      <c r="N12" s="104">
        <v>243</v>
      </c>
      <c r="O12" s="93">
        <v>168</v>
      </c>
      <c r="P12" s="93">
        <v>0</v>
      </c>
      <c r="Q12" s="93">
        <v>75</v>
      </c>
      <c r="R12" s="93">
        <v>0</v>
      </c>
      <c r="S12" s="104">
        <v>99</v>
      </c>
      <c r="T12" s="93">
        <v>0</v>
      </c>
      <c r="U12" s="93">
        <v>0</v>
      </c>
      <c r="V12" s="93">
        <v>49</v>
      </c>
      <c r="W12" s="93">
        <v>50</v>
      </c>
      <c r="X12" s="104">
        <v>0</v>
      </c>
      <c r="Y12" s="93">
        <v>0</v>
      </c>
      <c r="Z12" s="93">
        <v>0</v>
      </c>
      <c r="AA12" s="93">
        <v>0</v>
      </c>
      <c r="AB12" s="93">
        <v>0</v>
      </c>
    </row>
    <row r="13" spans="1:28" x14ac:dyDescent="0.2">
      <c r="A13" s="26" t="s">
        <v>58</v>
      </c>
      <c r="B13" s="24">
        <v>6099.9827675708502</v>
      </c>
      <c r="C13" s="24">
        <v>6073.2082675708507</v>
      </c>
      <c r="D13" s="97">
        <v>6076.1806316707407</v>
      </c>
      <c r="E13" s="24">
        <v>6076.1806316707407</v>
      </c>
      <c r="F13" s="24">
        <v>5481.0678835707404</v>
      </c>
      <c r="G13" s="24">
        <v>5639.0167996707396</v>
      </c>
      <c r="H13" s="24">
        <v>5142.1872596707499</v>
      </c>
      <c r="I13" s="97">
        <v>4838.4598825707399</v>
      </c>
      <c r="J13" s="24">
        <v>4838.4598825707399</v>
      </c>
      <c r="K13" s="24">
        <v>4488.5166068161998</v>
      </c>
      <c r="L13" s="24">
        <v>4212.2632428161996</v>
      </c>
      <c r="M13" s="24">
        <v>3321.0261278928324</v>
      </c>
      <c r="N13" s="97">
        <v>3084.9033050000012</v>
      </c>
      <c r="O13" s="24">
        <v>3084.9033050000012</v>
      </c>
      <c r="P13" s="24">
        <v>2929.6834300000005</v>
      </c>
      <c r="Q13" s="24">
        <v>2521.9428650000004</v>
      </c>
      <c r="R13" s="24">
        <v>1665.308215</v>
      </c>
      <c r="S13" s="97">
        <v>1263.6679999999999</v>
      </c>
      <c r="T13" s="24">
        <v>1263.6679999999999</v>
      </c>
      <c r="U13" s="24">
        <v>832.44855999999993</v>
      </c>
      <c r="V13" s="24">
        <v>638.14452399999993</v>
      </c>
      <c r="W13" s="24">
        <v>499.00799999999998</v>
      </c>
      <c r="X13" s="97">
        <v>0</v>
      </c>
      <c r="Y13" s="24">
        <v>0</v>
      </c>
      <c r="Z13" s="24">
        <v>79.515600000000006</v>
      </c>
      <c r="AA13" s="24">
        <v>47.378599999999999</v>
      </c>
      <c r="AB13" s="24">
        <v>63.563062999999993</v>
      </c>
    </row>
    <row r="14" spans="1:28" x14ac:dyDescent="0.2">
      <c r="A14" s="26" t="s">
        <v>59</v>
      </c>
      <c r="B14" s="24">
        <v>146.54932749999998</v>
      </c>
      <c r="C14" s="24">
        <v>147.28936600000003</v>
      </c>
      <c r="D14" s="97">
        <v>196.94930500000007</v>
      </c>
      <c r="E14" s="24">
        <v>196.94930500000007</v>
      </c>
      <c r="F14" s="24">
        <v>244.5023248</v>
      </c>
      <c r="G14" s="24">
        <v>317.16987639999996</v>
      </c>
      <c r="H14" s="24">
        <v>453.70706990000002</v>
      </c>
      <c r="I14" s="97">
        <v>463.57378879999999</v>
      </c>
      <c r="J14" s="24">
        <v>463.57378879999999</v>
      </c>
      <c r="K14" s="24">
        <v>277.01886580000001</v>
      </c>
      <c r="L14" s="24">
        <v>252.05366379999998</v>
      </c>
      <c r="M14" s="24">
        <v>257.55621298400001</v>
      </c>
      <c r="N14" s="97">
        <v>243.87720719999996</v>
      </c>
      <c r="O14" s="24">
        <v>243.87720719999996</v>
      </c>
      <c r="P14" s="24">
        <v>154.01100109999999</v>
      </c>
      <c r="Q14" s="24">
        <v>74.673001099999993</v>
      </c>
      <c r="R14" s="24">
        <v>70.218001099999995</v>
      </c>
      <c r="S14" s="97">
        <v>36.192001900000001</v>
      </c>
      <c r="T14" s="24">
        <v>36.192001900000001</v>
      </c>
      <c r="U14" s="24">
        <v>1.8440019000000001</v>
      </c>
      <c r="V14" s="24">
        <v>23.8250019</v>
      </c>
      <c r="W14" s="24">
        <v>22.236001899999998</v>
      </c>
      <c r="X14" s="97">
        <v>40.944043699999995</v>
      </c>
      <c r="Y14" s="24">
        <v>40.944043699999995</v>
      </c>
      <c r="Z14" s="24">
        <v>20.354073799999998</v>
      </c>
      <c r="AA14" s="24">
        <v>11.15361798</v>
      </c>
      <c r="AB14" s="24">
        <v>0</v>
      </c>
    </row>
    <row r="15" spans="1:28" x14ac:dyDescent="0.2">
      <c r="A15" s="27"/>
      <c r="B15" s="28"/>
      <c r="C15" s="28"/>
      <c r="E15" s="28"/>
      <c r="F15" s="28"/>
      <c r="G15" s="28"/>
      <c r="H15" s="28"/>
      <c r="J15" s="28"/>
      <c r="K15" s="28"/>
      <c r="L15" s="28"/>
      <c r="M15" s="28"/>
      <c r="O15" s="28"/>
      <c r="P15" s="28"/>
      <c r="Q15" s="28"/>
      <c r="R15" s="28"/>
      <c r="T15" s="28"/>
      <c r="U15" s="28"/>
      <c r="V15" s="28"/>
      <c r="W15" s="28"/>
      <c r="X15" s="28"/>
      <c r="Y15" s="28"/>
      <c r="Z15" s="28"/>
      <c r="AA15" s="28"/>
      <c r="AB15" s="28"/>
    </row>
    <row r="16" spans="1:28" x14ac:dyDescent="0.2">
      <c r="A16" s="72" t="s">
        <v>60</v>
      </c>
    </row>
    <row r="17" spans="1:28" s="18" customFormat="1" x14ac:dyDescent="0.25">
      <c r="A17" s="73" t="s">
        <v>61</v>
      </c>
      <c r="B17" s="74" t="s">
        <v>277</v>
      </c>
      <c r="C17" s="74" t="s">
        <v>276</v>
      </c>
      <c r="D17" s="75">
        <v>2025</v>
      </c>
      <c r="E17" s="74" t="s">
        <v>274</v>
      </c>
      <c r="F17" s="74" t="s">
        <v>265</v>
      </c>
      <c r="G17" s="74" t="str">
        <f>G7</f>
        <v>2T25</v>
      </c>
      <c r="H17" s="74" t="str">
        <f>H7</f>
        <v>1T25</v>
      </c>
      <c r="I17" s="75">
        <f t="shared" ref="I17" si="0">I7</f>
        <v>2024</v>
      </c>
      <c r="J17" s="74" t="str">
        <f>J7</f>
        <v>4T24</v>
      </c>
      <c r="K17" s="74" t="str">
        <f>K7</f>
        <v>3T24</v>
      </c>
      <c r="L17" s="74" t="str">
        <f>L7</f>
        <v>2T24</v>
      </c>
      <c r="M17" s="74" t="str">
        <f>M7</f>
        <v>1T24</v>
      </c>
      <c r="N17" s="75">
        <f t="shared" ref="N17:AB17" si="1">N7</f>
        <v>2023</v>
      </c>
      <c r="O17" s="74" t="str">
        <f t="shared" si="1"/>
        <v>4T23</v>
      </c>
      <c r="P17" s="74" t="str">
        <f t="shared" si="1"/>
        <v>3T23</v>
      </c>
      <c r="Q17" s="74" t="str">
        <f t="shared" si="1"/>
        <v>2T23</v>
      </c>
      <c r="R17" s="74" t="str">
        <f t="shared" si="1"/>
        <v>1T23</v>
      </c>
      <c r="S17" s="75">
        <f t="shared" si="1"/>
        <v>2022</v>
      </c>
      <c r="T17" s="74" t="str">
        <f t="shared" si="1"/>
        <v>4T22</v>
      </c>
      <c r="U17" s="74" t="str">
        <f t="shared" si="1"/>
        <v>3T22</v>
      </c>
      <c r="V17" s="74" t="str">
        <f t="shared" si="1"/>
        <v>2T22</v>
      </c>
      <c r="W17" s="74" t="str">
        <f t="shared" si="1"/>
        <v>1T22</v>
      </c>
      <c r="X17" s="75">
        <f t="shared" si="1"/>
        <v>2021</v>
      </c>
      <c r="Y17" s="74" t="str">
        <f t="shared" si="1"/>
        <v>4T21</v>
      </c>
      <c r="Z17" s="74" t="str">
        <f t="shared" si="1"/>
        <v>3T21</v>
      </c>
      <c r="AA17" s="74" t="str">
        <f t="shared" si="1"/>
        <v>2T21</v>
      </c>
      <c r="AB17" s="74" t="str">
        <f t="shared" si="1"/>
        <v>1T21</v>
      </c>
    </row>
    <row r="18" spans="1:28" x14ac:dyDescent="0.2">
      <c r="A18" s="57" t="s">
        <v>62</v>
      </c>
      <c r="B18" s="93">
        <v>3</v>
      </c>
      <c r="C18" s="93">
        <v>2</v>
      </c>
      <c r="D18" s="105">
        <v>7</v>
      </c>
      <c r="E18" s="93">
        <v>1</v>
      </c>
      <c r="F18" s="93">
        <v>2</v>
      </c>
      <c r="G18" s="93">
        <v>1</v>
      </c>
      <c r="H18" s="93">
        <v>3</v>
      </c>
      <c r="I18" s="105">
        <v>22</v>
      </c>
      <c r="J18" s="93">
        <v>9</v>
      </c>
      <c r="K18" s="93">
        <v>4</v>
      </c>
      <c r="L18" s="93">
        <v>5</v>
      </c>
      <c r="M18" s="93">
        <v>4</v>
      </c>
      <c r="N18" s="105">
        <v>21</v>
      </c>
      <c r="O18" s="93">
        <v>8</v>
      </c>
      <c r="P18" s="93">
        <v>6</v>
      </c>
      <c r="Q18" s="93">
        <v>4</v>
      </c>
      <c r="R18" s="93">
        <v>3</v>
      </c>
      <c r="S18" s="99">
        <v>3</v>
      </c>
      <c r="T18" s="93">
        <v>2</v>
      </c>
      <c r="U18" s="93">
        <v>0</v>
      </c>
      <c r="V18" s="93">
        <v>1</v>
      </c>
      <c r="W18" s="93">
        <v>0</v>
      </c>
      <c r="X18" s="99">
        <v>5</v>
      </c>
      <c r="Y18" s="93">
        <v>2</v>
      </c>
      <c r="Z18" s="93">
        <v>1</v>
      </c>
      <c r="AA18" s="93">
        <v>2</v>
      </c>
      <c r="AB18" s="93">
        <v>0</v>
      </c>
    </row>
    <row r="19" spans="1:28" x14ac:dyDescent="0.2">
      <c r="A19" s="57" t="s">
        <v>63</v>
      </c>
      <c r="B19" s="24">
        <f t="shared" ref="B19:C19" si="2">B9</f>
        <v>85.505300000000005</v>
      </c>
      <c r="C19" s="24">
        <f t="shared" si="2"/>
        <v>47.367053999999996</v>
      </c>
      <c r="D19" s="97">
        <f t="shared" ref="D19:AB19" si="3">D9</f>
        <v>262.80906900000002</v>
      </c>
      <c r="E19" s="24">
        <f t="shared" si="3"/>
        <v>69.390156000000005</v>
      </c>
      <c r="F19" s="24">
        <f t="shared" si="3"/>
        <v>76.208171000000007</v>
      </c>
      <c r="G19" s="24">
        <f t="shared" si="3"/>
        <v>21.220864000000002</v>
      </c>
      <c r="H19" s="24">
        <f t="shared" si="3"/>
        <v>95.98987799999999</v>
      </c>
      <c r="I19" s="97">
        <f t="shared" si="3"/>
        <v>555.61290199999996</v>
      </c>
      <c r="J19" s="24">
        <f t="shared" si="3"/>
        <v>245.92009400000001</v>
      </c>
      <c r="K19" s="24">
        <f t="shared" si="3"/>
        <v>111.995732</v>
      </c>
      <c r="L19" s="24">
        <f t="shared" si="3"/>
        <v>109.969656</v>
      </c>
      <c r="M19" s="24">
        <f t="shared" si="3"/>
        <v>87.727419999999995</v>
      </c>
      <c r="N19" s="97">
        <f t="shared" si="3"/>
        <v>365.18315899999999</v>
      </c>
      <c r="O19" s="24">
        <f t="shared" si="3"/>
        <v>157.00288</v>
      </c>
      <c r="P19" s="24">
        <f t="shared" si="3"/>
        <v>132.583279</v>
      </c>
      <c r="Q19" s="24">
        <f t="shared" si="3"/>
        <v>32.283999999999999</v>
      </c>
      <c r="R19" s="24">
        <f t="shared" si="3"/>
        <v>43.313000000000002</v>
      </c>
      <c r="S19" s="97">
        <f t="shared" si="3"/>
        <v>63.266099999999994</v>
      </c>
      <c r="T19" s="24">
        <f t="shared" si="3"/>
        <v>49.789099999999998</v>
      </c>
      <c r="U19" s="24">
        <f t="shared" si="3"/>
        <v>0</v>
      </c>
      <c r="V19" s="24">
        <f t="shared" si="3"/>
        <v>13.477</v>
      </c>
      <c r="W19" s="24">
        <f t="shared" si="3"/>
        <v>0</v>
      </c>
      <c r="X19" s="97">
        <f t="shared" si="3"/>
        <v>62.741760000000006</v>
      </c>
      <c r="Y19" s="24">
        <f t="shared" si="3"/>
        <v>36.304872000000003</v>
      </c>
      <c r="Z19" s="24">
        <f t="shared" si="3"/>
        <v>10.252424999999999</v>
      </c>
      <c r="AA19" s="24">
        <f t="shared" si="3"/>
        <v>16.184463000000001</v>
      </c>
      <c r="AB19" s="24">
        <f t="shared" si="3"/>
        <v>0</v>
      </c>
    </row>
    <row r="20" spans="1:28" x14ac:dyDescent="0.2">
      <c r="A20" s="57" t="s">
        <v>64</v>
      </c>
      <c r="B20" s="93">
        <v>384</v>
      </c>
      <c r="C20" s="93">
        <v>261</v>
      </c>
      <c r="D20" s="105">
        <v>1256</v>
      </c>
      <c r="E20" s="93">
        <v>348</v>
      </c>
      <c r="F20" s="93">
        <v>387</v>
      </c>
      <c r="G20" s="93">
        <v>112</v>
      </c>
      <c r="H20" s="93">
        <v>409</v>
      </c>
      <c r="I20" s="105">
        <v>2920</v>
      </c>
      <c r="J20" s="93">
        <v>1301</v>
      </c>
      <c r="K20" s="93">
        <v>570</v>
      </c>
      <c r="L20" s="93">
        <v>562</v>
      </c>
      <c r="M20" s="93">
        <v>487</v>
      </c>
      <c r="N20" s="105">
        <v>2116</v>
      </c>
      <c r="O20" s="93">
        <v>911</v>
      </c>
      <c r="P20" s="93">
        <v>743</v>
      </c>
      <c r="Q20" s="93">
        <v>197</v>
      </c>
      <c r="R20" s="93">
        <v>265</v>
      </c>
      <c r="S20" s="99">
        <v>403</v>
      </c>
      <c r="T20" s="93">
        <v>299</v>
      </c>
      <c r="U20" s="93">
        <v>0</v>
      </c>
      <c r="V20" s="93">
        <v>104</v>
      </c>
      <c r="W20" s="93">
        <v>0</v>
      </c>
      <c r="X20" s="99">
        <v>423</v>
      </c>
      <c r="Y20" s="93">
        <v>249</v>
      </c>
      <c r="Z20" s="93">
        <v>75</v>
      </c>
      <c r="AA20" s="93">
        <v>99</v>
      </c>
      <c r="AB20" s="93">
        <v>0</v>
      </c>
    </row>
    <row r="21" spans="1:28" x14ac:dyDescent="0.2">
      <c r="A21" s="57" t="s">
        <v>65</v>
      </c>
      <c r="B21" s="24">
        <v>222.67005208333333</v>
      </c>
      <c r="C21" s="24">
        <v>181.48296551724135</v>
      </c>
      <c r="D21" s="97">
        <v>209.24288933121019</v>
      </c>
      <c r="E21" s="24">
        <v>199.39700000000002</v>
      </c>
      <c r="F21" s="24">
        <v>196.92033850129201</v>
      </c>
      <c r="G21" s="24">
        <v>189.47200000000001</v>
      </c>
      <c r="H21" s="24">
        <v>234.69407823960879</v>
      </c>
      <c r="I21" s="97">
        <v>190.27839109589041</v>
      </c>
      <c r="J21" s="24">
        <v>189.02390007686395</v>
      </c>
      <c r="K21" s="24">
        <v>196.48374035087721</v>
      </c>
      <c r="L21" s="24">
        <v>195.67554448398576</v>
      </c>
      <c r="M21" s="24">
        <v>180.13843942505133</v>
      </c>
      <c r="N21" s="97">
        <v>172.58183317580338</v>
      </c>
      <c r="O21" s="24">
        <v>172.34125137211856</v>
      </c>
      <c r="P21" s="24">
        <v>178.44317496635264</v>
      </c>
      <c r="Q21" s="24">
        <v>163.87817258883248</v>
      </c>
      <c r="R21" s="24">
        <v>163.44528301886791</v>
      </c>
      <c r="S21" s="97">
        <v>0.15698784119106698</v>
      </c>
      <c r="T21" s="24">
        <v>166.51872909698997</v>
      </c>
      <c r="U21" s="24">
        <v>0</v>
      </c>
      <c r="V21" s="24">
        <v>129.58653846153845</v>
      </c>
      <c r="W21" s="24">
        <v>0</v>
      </c>
      <c r="X21" s="97">
        <v>0.14832567375886527</v>
      </c>
      <c r="Y21" s="24">
        <v>145.80269879518073</v>
      </c>
      <c r="Z21" s="24">
        <v>136.69899999999998</v>
      </c>
      <c r="AA21" s="24">
        <v>163.47942424242424</v>
      </c>
      <c r="AB21" s="24">
        <v>0</v>
      </c>
    </row>
    <row r="22" spans="1:28" x14ac:dyDescent="0.2">
      <c r="A22" s="57" t="s">
        <v>66</v>
      </c>
      <c r="B22" s="24">
        <v>128</v>
      </c>
      <c r="C22" s="24">
        <v>130.5</v>
      </c>
      <c r="D22" s="99">
        <v>179.42857142857142</v>
      </c>
      <c r="E22" s="24">
        <v>348</v>
      </c>
      <c r="F22" s="24">
        <v>193.5</v>
      </c>
      <c r="G22" s="24">
        <v>112</v>
      </c>
      <c r="H22" s="24">
        <v>136.33333333333334</v>
      </c>
      <c r="I22" s="99">
        <v>132.72727272727272</v>
      </c>
      <c r="J22" s="24">
        <v>118.27272727272727</v>
      </c>
      <c r="K22" s="24">
        <v>142.5</v>
      </c>
      <c r="L22" s="24">
        <v>112</v>
      </c>
      <c r="M22" s="24">
        <v>121.25</v>
      </c>
      <c r="N22" s="99">
        <v>101</v>
      </c>
      <c r="O22" s="24">
        <v>113.875</v>
      </c>
      <c r="P22" s="24">
        <v>82.555555555555557</v>
      </c>
      <c r="Q22" s="24">
        <v>49.25</v>
      </c>
      <c r="R22" s="93">
        <v>88.333333333333329</v>
      </c>
      <c r="S22" s="99">
        <v>134.33333333333334</v>
      </c>
      <c r="T22" s="93">
        <v>149.5</v>
      </c>
      <c r="U22" s="93">
        <v>0</v>
      </c>
      <c r="V22" s="93">
        <v>104</v>
      </c>
      <c r="W22" s="93">
        <v>0</v>
      </c>
      <c r="X22" s="99">
        <v>84.6</v>
      </c>
      <c r="Y22" s="93">
        <v>124.5</v>
      </c>
      <c r="Z22" s="93">
        <v>75</v>
      </c>
      <c r="AA22" s="93">
        <v>19.8</v>
      </c>
      <c r="AB22" s="93">
        <v>0</v>
      </c>
    </row>
    <row r="23" spans="1:28" x14ac:dyDescent="0.2">
      <c r="A23" s="46" t="s">
        <v>68</v>
      </c>
    </row>
    <row r="24" spans="1:28" x14ac:dyDescent="0.2">
      <c r="A24" s="46"/>
    </row>
    <row r="25" spans="1:28" x14ac:dyDescent="0.2">
      <c r="A25" s="72" t="s">
        <v>69</v>
      </c>
    </row>
    <row r="26" spans="1:28" s="18" customFormat="1" x14ac:dyDescent="0.25">
      <c r="A26" s="73" t="s">
        <v>70</v>
      </c>
      <c r="B26" s="74" t="s">
        <v>277</v>
      </c>
      <c r="C26" s="74" t="s">
        <v>276</v>
      </c>
      <c r="D26" s="75">
        <v>2025</v>
      </c>
      <c r="E26" s="74" t="s">
        <v>274</v>
      </c>
      <c r="F26" s="74" t="s">
        <v>265</v>
      </c>
      <c r="G26" s="74" t="str">
        <f>G7</f>
        <v>2T25</v>
      </c>
      <c r="H26" s="74" t="str">
        <f>H7</f>
        <v>1T25</v>
      </c>
      <c r="I26" s="75">
        <f t="shared" ref="I26" si="4">I7</f>
        <v>2024</v>
      </c>
      <c r="J26" s="74" t="str">
        <f>J7</f>
        <v>4T24</v>
      </c>
      <c r="K26" s="74" t="str">
        <f>K7</f>
        <v>3T24</v>
      </c>
      <c r="L26" s="74" t="str">
        <f>L7</f>
        <v>2T24</v>
      </c>
      <c r="M26" s="74" t="str">
        <f>M7</f>
        <v>1T24</v>
      </c>
      <c r="N26" s="75">
        <f t="shared" ref="N26:AB26" si="5">N7</f>
        <v>2023</v>
      </c>
      <c r="O26" s="74" t="str">
        <f t="shared" si="5"/>
        <v>4T23</v>
      </c>
      <c r="P26" s="74" t="str">
        <f t="shared" si="5"/>
        <v>3T23</v>
      </c>
      <c r="Q26" s="74" t="str">
        <f t="shared" si="5"/>
        <v>2T23</v>
      </c>
      <c r="R26" s="74" t="str">
        <f t="shared" si="5"/>
        <v>1T23</v>
      </c>
      <c r="S26" s="75">
        <f t="shared" si="5"/>
        <v>2022</v>
      </c>
      <c r="T26" s="74" t="str">
        <f t="shared" si="5"/>
        <v>4T22</v>
      </c>
      <c r="U26" s="74" t="str">
        <f t="shared" si="5"/>
        <v>3T22</v>
      </c>
      <c r="V26" s="74" t="str">
        <f t="shared" si="5"/>
        <v>2T22</v>
      </c>
      <c r="W26" s="74" t="str">
        <f t="shared" si="5"/>
        <v>1T22</v>
      </c>
      <c r="X26" s="75">
        <f t="shared" si="5"/>
        <v>2021</v>
      </c>
      <c r="Y26" s="74" t="str">
        <f t="shared" si="5"/>
        <v>4T21</v>
      </c>
      <c r="Z26" s="74" t="str">
        <f t="shared" si="5"/>
        <v>3T21</v>
      </c>
      <c r="AA26" s="74" t="str">
        <f t="shared" si="5"/>
        <v>2T21</v>
      </c>
      <c r="AB26" s="74" t="str">
        <f t="shared" si="5"/>
        <v>1T21</v>
      </c>
    </row>
    <row r="27" spans="1:28" x14ac:dyDescent="0.2">
      <c r="A27" s="57" t="s">
        <v>71</v>
      </c>
      <c r="B27" s="24">
        <v>102.44458870999999</v>
      </c>
      <c r="C27" s="24">
        <v>121.59901631999999</v>
      </c>
      <c r="D27" s="97">
        <v>643.67876884999998</v>
      </c>
      <c r="E27" s="24">
        <v>170.07540666</v>
      </c>
      <c r="F27" s="24">
        <v>173.70571204999999</v>
      </c>
      <c r="G27" s="24">
        <v>180.69522613000001</v>
      </c>
      <c r="H27" s="24">
        <v>119.20242401</v>
      </c>
      <c r="I27" s="97">
        <v>416.47736449999996</v>
      </c>
      <c r="J27" s="24">
        <v>82.904008400000009</v>
      </c>
      <c r="K27" s="24">
        <v>104.32894105999999</v>
      </c>
      <c r="L27" s="24">
        <v>124.99134871999999</v>
      </c>
      <c r="M27" s="24">
        <v>104.25306632</v>
      </c>
      <c r="N27" s="97">
        <v>163.85863295999999</v>
      </c>
      <c r="O27" s="24">
        <v>65.586301179999992</v>
      </c>
      <c r="P27" s="24">
        <v>57.052351890000004</v>
      </c>
      <c r="Q27" s="24">
        <v>29.136638989999998</v>
      </c>
      <c r="R27" s="24">
        <v>12.0833409</v>
      </c>
      <c r="S27" s="97">
        <v>81.740035949999992</v>
      </c>
      <c r="T27" s="24">
        <v>19.067782309999998</v>
      </c>
      <c r="U27" s="24">
        <v>24.72108222</v>
      </c>
      <c r="V27" s="24">
        <v>19.129401600000001</v>
      </c>
      <c r="W27" s="24">
        <v>18.82176982</v>
      </c>
      <c r="X27" s="97">
        <v>28.402717240000001</v>
      </c>
      <c r="Y27" s="24">
        <v>17.657602620000002</v>
      </c>
      <c r="Z27" s="24">
        <v>6.7905620600000001</v>
      </c>
      <c r="AA27" s="24">
        <v>3.9545525600000002</v>
      </c>
      <c r="AB27" s="24">
        <v>0</v>
      </c>
    </row>
    <row r="28" spans="1:28" x14ac:dyDescent="0.2">
      <c r="A28" s="57" t="s">
        <v>72</v>
      </c>
      <c r="B28" s="95">
        <v>0.44400000000000001</v>
      </c>
      <c r="C28" s="95">
        <v>0.48199999999999998</v>
      </c>
      <c r="D28" s="101">
        <v>0.92400000000000004</v>
      </c>
      <c r="E28" s="95">
        <v>0.53500000000000003</v>
      </c>
      <c r="F28" s="95">
        <v>0.45900000000000002</v>
      </c>
      <c r="G28" s="95">
        <v>0.39100000000000001</v>
      </c>
      <c r="H28" s="95">
        <v>0.215</v>
      </c>
      <c r="I28" s="101">
        <v>0.51800000000000002</v>
      </c>
      <c r="J28" s="95">
        <v>0.159</v>
      </c>
      <c r="K28" s="95">
        <v>0.28499999999999998</v>
      </c>
      <c r="L28" s="95">
        <v>0.34399999999999997</v>
      </c>
      <c r="M28" s="95">
        <v>0.30820723679707224</v>
      </c>
      <c r="N28" s="101">
        <v>0.42399999999999999</v>
      </c>
      <c r="O28" s="95">
        <v>0.22</v>
      </c>
      <c r="P28" s="95">
        <v>0.27800000000000002</v>
      </c>
      <c r="Q28" s="95">
        <v>0.28867981819242322</v>
      </c>
      <c r="R28" s="95">
        <v>0.14927777998318917</v>
      </c>
      <c r="S28" s="101">
        <v>0.70699999999999996</v>
      </c>
      <c r="T28" s="95">
        <v>0.3603681074484667</v>
      </c>
      <c r="U28" s="95">
        <v>0.93058550495566816</v>
      </c>
      <c r="V28" s="95">
        <v>0.44534203809860856</v>
      </c>
      <c r="W28" s="95">
        <v>0.45842161012434018</v>
      </c>
      <c r="X28" s="101">
        <v>0.41399999999999998</v>
      </c>
      <c r="Y28" s="95">
        <v>0.3024836580943609</v>
      </c>
      <c r="Z28" s="95">
        <v>0.25469877780188604</v>
      </c>
      <c r="AA28" s="95">
        <v>0.26174926669844167</v>
      </c>
      <c r="AB28" s="95">
        <v>0</v>
      </c>
    </row>
    <row r="29" spans="1:28" x14ac:dyDescent="0.2">
      <c r="A29" s="80" t="s">
        <v>73</v>
      </c>
      <c r="B29" s="24">
        <v>18.21186436</v>
      </c>
      <c r="C29" s="24">
        <v>16.545776999999998</v>
      </c>
      <c r="D29" s="97">
        <v>144.23649078</v>
      </c>
      <c r="E29" s="24">
        <v>49.125722860000003</v>
      </c>
      <c r="F29" s="24">
        <v>39.739278460000001</v>
      </c>
      <c r="G29" s="24">
        <v>36.083848059999994</v>
      </c>
      <c r="H29" s="24">
        <v>19.287641400000002</v>
      </c>
      <c r="I29" s="97">
        <v>76.688858319999994</v>
      </c>
      <c r="J29" s="24">
        <v>24.491731430000002</v>
      </c>
      <c r="K29" s="24">
        <v>15.443181280000001</v>
      </c>
      <c r="L29" s="24">
        <v>13.20154754</v>
      </c>
      <c r="M29" s="24">
        <v>23.552398069999995</v>
      </c>
      <c r="N29" s="97">
        <v>21.091651799999998</v>
      </c>
      <c r="O29" s="24">
        <v>10.697364239999999</v>
      </c>
      <c r="P29" s="24">
        <v>6.1592877499999998</v>
      </c>
      <c r="Q29" s="24">
        <v>2.8789994499999998</v>
      </c>
      <c r="R29" s="24">
        <v>1.3560003599999999</v>
      </c>
      <c r="S29" s="97">
        <v>2.3478258099999998</v>
      </c>
      <c r="T29" s="24">
        <v>2.3478258099999998</v>
      </c>
      <c r="U29" s="24">
        <v>0</v>
      </c>
      <c r="V29" s="24">
        <v>0</v>
      </c>
      <c r="W29" s="24">
        <v>0</v>
      </c>
      <c r="X29" s="97">
        <v>0.70973953000000001</v>
      </c>
      <c r="Y29" s="24">
        <v>0.22625265</v>
      </c>
      <c r="Z29" s="24">
        <v>0.48348688000000006</v>
      </c>
      <c r="AA29" s="24">
        <v>0</v>
      </c>
      <c r="AB29" s="24">
        <v>0</v>
      </c>
    </row>
    <row r="30" spans="1:28" x14ac:dyDescent="0.2">
      <c r="A30" s="80" t="s">
        <v>55</v>
      </c>
      <c r="B30" s="24">
        <f t="shared" ref="B30:C31" si="6">B10</f>
        <v>84.232724349999998</v>
      </c>
      <c r="C30" s="24">
        <f t="shared" si="6"/>
        <v>105.05323931999999</v>
      </c>
      <c r="D30" s="97">
        <f t="shared" ref="D30:AB31" si="7">D10</f>
        <v>499.44227806999999</v>
      </c>
      <c r="E30" s="24">
        <f t="shared" si="7"/>
        <v>120.9496838</v>
      </c>
      <c r="F30" s="24">
        <f t="shared" si="7"/>
        <v>133.96643359000001</v>
      </c>
      <c r="G30" s="24">
        <f t="shared" si="7"/>
        <v>144.61137807</v>
      </c>
      <c r="H30" s="24">
        <f t="shared" si="7"/>
        <v>99.914782609999989</v>
      </c>
      <c r="I30" s="97">
        <f t="shared" si="7"/>
        <v>339.78850618000001</v>
      </c>
      <c r="J30" s="24">
        <f t="shared" si="7"/>
        <v>58.412276970000008</v>
      </c>
      <c r="K30" s="24">
        <f t="shared" si="7"/>
        <v>88.885759779999987</v>
      </c>
      <c r="L30" s="24">
        <f t="shared" si="7"/>
        <v>111.78980118</v>
      </c>
      <c r="M30" s="24">
        <f t="shared" si="7"/>
        <v>80.700668250000007</v>
      </c>
      <c r="N30" s="97">
        <f t="shared" si="7"/>
        <v>142.76698116</v>
      </c>
      <c r="O30" s="24">
        <f t="shared" si="7"/>
        <v>54.888936939999994</v>
      </c>
      <c r="P30" s="24">
        <f t="shared" si="7"/>
        <v>50.893064140000007</v>
      </c>
      <c r="Q30" s="24">
        <f t="shared" si="7"/>
        <v>26.257639540000003</v>
      </c>
      <c r="R30" s="24">
        <f t="shared" si="7"/>
        <v>10.727340540000002</v>
      </c>
      <c r="S30" s="97">
        <f t="shared" si="7"/>
        <v>79.392210140000017</v>
      </c>
      <c r="T30" s="24">
        <f t="shared" si="7"/>
        <v>16.719956500000002</v>
      </c>
      <c r="U30" s="24">
        <f t="shared" si="7"/>
        <v>24.721082220000003</v>
      </c>
      <c r="V30" s="24">
        <f t="shared" si="7"/>
        <v>19.129401600000005</v>
      </c>
      <c r="W30" s="24">
        <f t="shared" si="7"/>
        <v>18.82176982</v>
      </c>
      <c r="X30" s="97">
        <f t="shared" si="7"/>
        <v>27.692977709999997</v>
      </c>
      <c r="Y30" s="24">
        <f t="shared" si="7"/>
        <v>17.431349969999999</v>
      </c>
      <c r="Z30" s="24">
        <f t="shared" si="7"/>
        <v>6.30707518</v>
      </c>
      <c r="AA30" s="24">
        <f t="shared" si="7"/>
        <v>3.9545525599999998</v>
      </c>
      <c r="AB30" s="24">
        <f t="shared" si="7"/>
        <v>0</v>
      </c>
    </row>
    <row r="31" spans="1:28" x14ac:dyDescent="0.2">
      <c r="A31" s="80" t="s">
        <v>74</v>
      </c>
      <c r="B31" s="95">
        <f t="shared" si="6"/>
        <v>0.36498819416315892</v>
      </c>
      <c r="C31" s="95">
        <f t="shared" si="6"/>
        <v>0.41631193902741931</v>
      </c>
      <c r="D31" s="101">
        <f t="shared" si="7"/>
        <v>0.71718597727479561</v>
      </c>
      <c r="E31" s="95">
        <f t="shared" si="7"/>
        <v>0.38046577076749721</v>
      </c>
      <c r="F31" s="95">
        <f t="shared" si="7"/>
        <v>0.35396959622213214</v>
      </c>
      <c r="G31" s="95">
        <f t="shared" si="7"/>
        <v>0.31315991428880063</v>
      </c>
      <c r="H31" s="95">
        <f t="shared" si="7"/>
        <v>0.18047478103873302</v>
      </c>
      <c r="I31" s="101">
        <f t="shared" si="7"/>
        <v>0.42295799579249505</v>
      </c>
      <c r="J31" s="95">
        <f t="shared" si="7"/>
        <v>0.11190390089021629</v>
      </c>
      <c r="K31" s="95">
        <f t="shared" si="7"/>
        <v>0.24292056882064844</v>
      </c>
      <c r="L31" s="95">
        <f t="shared" si="7"/>
        <v>0.3072469672806819</v>
      </c>
      <c r="M31" s="95">
        <f t="shared" si="7"/>
        <v>0.23857805332915824</v>
      </c>
      <c r="N31" s="101">
        <f t="shared" si="7"/>
        <v>0.36899999999999999</v>
      </c>
      <c r="O31" s="95">
        <f t="shared" si="7"/>
        <v>0.184</v>
      </c>
      <c r="P31" s="95">
        <f t="shared" si="7"/>
        <v>0.248</v>
      </c>
      <c r="Q31" s="95">
        <f t="shared" si="7"/>
        <v>0.26015528459445636</v>
      </c>
      <c r="R31" s="95">
        <f t="shared" si="7"/>
        <v>0.13252573060608311</v>
      </c>
      <c r="S31" s="101">
        <f t="shared" si="7"/>
        <v>0.68700000000000006</v>
      </c>
      <c r="T31" s="95">
        <f t="shared" si="7"/>
        <v>0.31599579765318231</v>
      </c>
      <c r="U31" s="95">
        <f t="shared" si="7"/>
        <v>0.93058550495566816</v>
      </c>
      <c r="V31" s="95">
        <f t="shared" si="7"/>
        <v>0.44534203809860851</v>
      </c>
      <c r="W31" s="95">
        <f t="shared" si="7"/>
        <v>0.45842161012434018</v>
      </c>
      <c r="X31" s="101">
        <f t="shared" si="7"/>
        <v>0.40300000000000002</v>
      </c>
      <c r="Y31" s="95">
        <f t="shared" si="7"/>
        <v>0.29860783583817158</v>
      </c>
      <c r="Z31" s="95">
        <f t="shared" si="7"/>
        <v>0.23656426753142878</v>
      </c>
      <c r="AA31" s="95">
        <f t="shared" si="7"/>
        <v>0.26174926669844167</v>
      </c>
      <c r="AB31" s="95">
        <f t="shared" si="7"/>
        <v>0</v>
      </c>
    </row>
    <row r="32" spans="1:28" x14ac:dyDescent="0.2">
      <c r="A32" s="81"/>
    </row>
    <row r="33" spans="1:28" s="18" customFormat="1" x14ac:dyDescent="0.25">
      <c r="A33" s="73" t="s">
        <v>75</v>
      </c>
      <c r="B33" s="74" t="s">
        <v>277</v>
      </c>
      <c r="C33" s="74" t="s">
        <v>276</v>
      </c>
      <c r="D33" s="75">
        <v>2025</v>
      </c>
      <c r="E33" s="74" t="s">
        <v>274</v>
      </c>
      <c r="F33" s="74" t="s">
        <v>265</v>
      </c>
      <c r="G33" s="74" t="str">
        <f>G7</f>
        <v>2T25</v>
      </c>
      <c r="H33" s="74" t="str">
        <f>H7</f>
        <v>1T25</v>
      </c>
      <c r="I33" s="75">
        <f t="shared" ref="I33" si="8">I7</f>
        <v>2024</v>
      </c>
      <c r="J33" s="74" t="str">
        <f>J7</f>
        <v>4T24</v>
      </c>
      <c r="K33" s="74" t="str">
        <f>K7</f>
        <v>3T24</v>
      </c>
      <c r="L33" s="74" t="str">
        <f>L7</f>
        <v>2T24</v>
      </c>
      <c r="M33" s="74" t="str">
        <f>M7</f>
        <v>1T24</v>
      </c>
      <c r="N33" s="75">
        <f t="shared" ref="N33:AB33" si="9">N7</f>
        <v>2023</v>
      </c>
      <c r="O33" s="74" t="str">
        <f t="shared" si="9"/>
        <v>4T23</v>
      </c>
      <c r="P33" s="74" t="str">
        <f t="shared" si="9"/>
        <v>3T23</v>
      </c>
      <c r="Q33" s="74" t="str">
        <f t="shared" si="9"/>
        <v>2T23</v>
      </c>
      <c r="R33" s="74" t="str">
        <f t="shared" si="9"/>
        <v>1T23</v>
      </c>
      <c r="S33" s="75">
        <f t="shared" si="9"/>
        <v>2022</v>
      </c>
      <c r="T33" s="74" t="str">
        <f t="shared" si="9"/>
        <v>4T22</v>
      </c>
      <c r="U33" s="74" t="str">
        <f t="shared" si="9"/>
        <v>3T22</v>
      </c>
      <c r="V33" s="74" t="str">
        <f t="shared" si="9"/>
        <v>2T22</v>
      </c>
      <c r="W33" s="74" t="str">
        <f t="shared" si="9"/>
        <v>1T22</v>
      </c>
      <c r="X33" s="75">
        <f t="shared" si="9"/>
        <v>2021</v>
      </c>
      <c r="Y33" s="74" t="str">
        <f t="shared" si="9"/>
        <v>4T21</v>
      </c>
      <c r="Z33" s="74" t="str">
        <f t="shared" si="9"/>
        <v>3T21</v>
      </c>
      <c r="AA33" s="74" t="str">
        <f t="shared" si="9"/>
        <v>2T21</v>
      </c>
      <c r="AB33" s="74" t="str">
        <f t="shared" si="9"/>
        <v>1T21</v>
      </c>
    </row>
    <row r="34" spans="1:28" x14ac:dyDescent="0.2">
      <c r="A34" s="57" t="s">
        <v>76</v>
      </c>
      <c r="B34" s="93">
        <v>503</v>
      </c>
      <c r="C34" s="93">
        <v>613</v>
      </c>
      <c r="D34" s="99">
        <v>3387</v>
      </c>
      <c r="E34" s="93">
        <v>889</v>
      </c>
      <c r="F34" s="93">
        <v>893</v>
      </c>
      <c r="G34" s="93">
        <v>964</v>
      </c>
      <c r="H34" s="93">
        <v>641</v>
      </c>
      <c r="I34" s="99">
        <v>2230</v>
      </c>
      <c r="J34" s="93">
        <v>439</v>
      </c>
      <c r="K34" s="93">
        <v>555</v>
      </c>
      <c r="L34" s="93">
        <v>676</v>
      </c>
      <c r="M34" s="93">
        <v>560</v>
      </c>
      <c r="N34" s="99">
        <v>925</v>
      </c>
      <c r="O34" s="93">
        <v>361</v>
      </c>
      <c r="P34" s="93">
        <v>323</v>
      </c>
      <c r="Q34" s="93">
        <v>171</v>
      </c>
      <c r="R34" s="93">
        <v>70</v>
      </c>
      <c r="S34" s="99">
        <v>505</v>
      </c>
      <c r="T34" s="93">
        <v>118</v>
      </c>
      <c r="U34" s="93">
        <v>151</v>
      </c>
      <c r="V34" s="93">
        <v>119</v>
      </c>
      <c r="W34" s="93">
        <v>117</v>
      </c>
      <c r="X34" s="99">
        <v>168</v>
      </c>
      <c r="Y34" s="93">
        <v>100</v>
      </c>
      <c r="Z34" s="93">
        <v>43</v>
      </c>
      <c r="AA34" s="93">
        <v>25</v>
      </c>
      <c r="AB34" s="93">
        <v>0</v>
      </c>
    </row>
    <row r="35" spans="1:28" x14ac:dyDescent="0.2">
      <c r="A35" s="57" t="s">
        <v>77</v>
      </c>
      <c r="B35" s="93">
        <v>94</v>
      </c>
      <c r="C35" s="93">
        <v>88</v>
      </c>
      <c r="D35" s="99">
        <v>771</v>
      </c>
      <c r="E35" s="93">
        <v>263</v>
      </c>
      <c r="F35" s="93">
        <v>213</v>
      </c>
      <c r="G35" s="93">
        <v>191</v>
      </c>
      <c r="H35" s="93">
        <v>104</v>
      </c>
      <c r="I35" s="99">
        <v>396</v>
      </c>
      <c r="J35" s="93">
        <v>131</v>
      </c>
      <c r="K35" s="93">
        <v>78</v>
      </c>
      <c r="L35" s="93">
        <v>66</v>
      </c>
      <c r="M35" s="93">
        <v>121</v>
      </c>
      <c r="N35" s="99">
        <v>118</v>
      </c>
      <c r="O35" s="93">
        <v>58</v>
      </c>
      <c r="P35" s="93">
        <v>35</v>
      </c>
      <c r="Q35" s="93">
        <v>17</v>
      </c>
      <c r="R35" s="93">
        <v>8</v>
      </c>
      <c r="S35" s="99">
        <v>14</v>
      </c>
      <c r="T35" s="93">
        <v>14</v>
      </c>
      <c r="U35" s="93">
        <v>0</v>
      </c>
      <c r="V35" s="93">
        <v>0</v>
      </c>
      <c r="W35" s="93">
        <v>0</v>
      </c>
      <c r="X35" s="99">
        <v>4</v>
      </c>
      <c r="Y35" s="93">
        <v>1</v>
      </c>
      <c r="Z35" s="93">
        <v>3</v>
      </c>
      <c r="AA35" s="93">
        <v>0</v>
      </c>
      <c r="AB35" s="93">
        <v>0</v>
      </c>
    </row>
    <row r="36" spans="1:28" x14ac:dyDescent="0.2">
      <c r="A36" s="58" t="s">
        <v>78</v>
      </c>
      <c r="B36" s="93">
        <v>409</v>
      </c>
      <c r="C36" s="93">
        <v>525</v>
      </c>
      <c r="D36" s="99">
        <v>2616</v>
      </c>
      <c r="E36" s="93">
        <v>626</v>
      </c>
      <c r="F36" s="93">
        <v>680</v>
      </c>
      <c r="G36" s="93">
        <v>773</v>
      </c>
      <c r="H36" s="93">
        <v>537</v>
      </c>
      <c r="I36" s="99">
        <v>1834</v>
      </c>
      <c r="J36" s="93">
        <v>308</v>
      </c>
      <c r="K36" s="93">
        <v>477</v>
      </c>
      <c r="L36" s="93">
        <v>610</v>
      </c>
      <c r="M36" s="93">
        <v>439</v>
      </c>
      <c r="N36" s="99">
        <v>807</v>
      </c>
      <c r="O36" s="93">
        <v>303</v>
      </c>
      <c r="P36" s="93">
        <v>288</v>
      </c>
      <c r="Q36" s="93">
        <v>154</v>
      </c>
      <c r="R36" s="93">
        <v>62</v>
      </c>
      <c r="S36" s="99">
        <v>491</v>
      </c>
      <c r="T36" s="93">
        <v>104</v>
      </c>
      <c r="U36" s="93">
        <v>151</v>
      </c>
      <c r="V36" s="93">
        <v>119</v>
      </c>
      <c r="W36" s="93">
        <v>117</v>
      </c>
      <c r="X36" s="99">
        <v>164</v>
      </c>
      <c r="Y36" s="93">
        <v>99</v>
      </c>
      <c r="Z36" s="93">
        <v>40</v>
      </c>
      <c r="AA36" s="93">
        <v>25</v>
      </c>
      <c r="AB36" s="93">
        <v>0</v>
      </c>
    </row>
    <row r="37" spans="1:28" x14ac:dyDescent="0.2">
      <c r="A37" s="34" t="s">
        <v>79</v>
      </c>
      <c r="B37" s="25">
        <f t="shared" ref="B37:C37" si="10">IFERROR(B35/B34,0)</f>
        <v>0.18687872763419483</v>
      </c>
      <c r="C37" s="25">
        <f t="shared" si="10"/>
        <v>0.14355628058727568</v>
      </c>
      <c r="D37" s="98">
        <f t="shared" ref="D37:AB37" si="11">IFERROR(D35/D34,0)</f>
        <v>0.22763507528786536</v>
      </c>
      <c r="E37" s="25">
        <f t="shared" si="11"/>
        <v>0.29583802024746908</v>
      </c>
      <c r="F37" s="25">
        <f t="shared" si="11"/>
        <v>0.23852183650615902</v>
      </c>
      <c r="G37" s="25">
        <f t="shared" si="11"/>
        <v>0.19813278008298754</v>
      </c>
      <c r="H37" s="25">
        <f t="shared" si="11"/>
        <v>0.16224648985959439</v>
      </c>
      <c r="I37" s="98">
        <f t="shared" si="11"/>
        <v>0.17757847533632287</v>
      </c>
      <c r="J37" s="25">
        <f t="shared" si="11"/>
        <v>0.29840546697038722</v>
      </c>
      <c r="K37" s="25">
        <f t="shared" si="11"/>
        <v>0.14054054054054055</v>
      </c>
      <c r="L37" s="25">
        <f t="shared" si="11"/>
        <v>9.7633136094674555E-2</v>
      </c>
      <c r="M37" s="25">
        <f t="shared" si="11"/>
        <v>0.21607142857142858</v>
      </c>
      <c r="N37" s="98">
        <f t="shared" si="11"/>
        <v>0.12756756756756757</v>
      </c>
      <c r="O37" s="25">
        <f t="shared" si="11"/>
        <v>0.16066481994459833</v>
      </c>
      <c r="P37" s="25">
        <f t="shared" si="11"/>
        <v>0.10835913312693499</v>
      </c>
      <c r="Q37" s="25">
        <f t="shared" si="11"/>
        <v>9.9415204678362568E-2</v>
      </c>
      <c r="R37" s="25">
        <f t="shared" si="11"/>
        <v>0.11428571428571428</v>
      </c>
      <c r="S37" s="98">
        <f t="shared" si="11"/>
        <v>2.7722772277227723E-2</v>
      </c>
      <c r="T37" s="25">
        <f t="shared" si="11"/>
        <v>0.11864406779661017</v>
      </c>
      <c r="U37" s="25">
        <f t="shared" si="11"/>
        <v>0</v>
      </c>
      <c r="V37" s="25">
        <f t="shared" si="11"/>
        <v>0</v>
      </c>
      <c r="W37" s="25">
        <f t="shared" si="11"/>
        <v>0</v>
      </c>
      <c r="X37" s="98">
        <f t="shared" si="11"/>
        <v>2.3809523809523808E-2</v>
      </c>
      <c r="Y37" s="25">
        <f t="shared" si="11"/>
        <v>0.01</v>
      </c>
      <c r="Z37" s="25">
        <f t="shared" si="11"/>
        <v>6.9767441860465115E-2</v>
      </c>
      <c r="AA37" s="25">
        <f t="shared" si="11"/>
        <v>0</v>
      </c>
      <c r="AB37" s="25">
        <f t="shared" si="11"/>
        <v>0</v>
      </c>
    </row>
    <row r="38" spans="1:28" x14ac:dyDescent="0.2">
      <c r="A38" s="33" t="s">
        <v>80</v>
      </c>
      <c r="B38" s="24">
        <f t="shared" ref="B38:C38" si="12">IFERROR(B27*1000/B34,0)</f>
        <v>203.66717437375746</v>
      </c>
      <c r="C38" s="24">
        <f t="shared" si="12"/>
        <v>198.3670739314845</v>
      </c>
      <c r="D38" s="97">
        <f t="shared" ref="D38:AB38" si="13">IFERROR(D27*1000/D34,0)</f>
        <v>190.04392348686153</v>
      </c>
      <c r="E38" s="24">
        <f t="shared" si="13"/>
        <v>191.31091862767155</v>
      </c>
      <c r="F38" s="24">
        <f t="shared" si="13"/>
        <v>194.51927441209406</v>
      </c>
      <c r="G38" s="24">
        <f t="shared" si="13"/>
        <v>187.44318063278007</v>
      </c>
      <c r="H38" s="24">
        <f t="shared" si="13"/>
        <v>185.96321998439939</v>
      </c>
      <c r="I38" s="97">
        <f t="shared" si="13"/>
        <v>186.76114999999999</v>
      </c>
      <c r="J38" s="24">
        <f t="shared" si="13"/>
        <v>188.84739954441915</v>
      </c>
      <c r="K38" s="24">
        <f t="shared" si="13"/>
        <v>187.98007398198197</v>
      </c>
      <c r="L38" s="24">
        <f t="shared" si="13"/>
        <v>184.89844485207101</v>
      </c>
      <c r="M38" s="24">
        <f t="shared" si="13"/>
        <v>186.16618985714285</v>
      </c>
      <c r="N38" s="97">
        <f t="shared" si="13"/>
        <v>177.14446806486484</v>
      </c>
      <c r="O38" s="24">
        <f t="shared" si="13"/>
        <v>181.6795046537396</v>
      </c>
      <c r="P38" s="24">
        <f t="shared" si="13"/>
        <v>176.6326683900929</v>
      </c>
      <c r="Q38" s="24">
        <f t="shared" si="13"/>
        <v>170.38970169590644</v>
      </c>
      <c r="R38" s="24">
        <f t="shared" si="13"/>
        <v>172.61915571428571</v>
      </c>
      <c r="S38" s="97">
        <f t="shared" si="13"/>
        <v>161.86145732673265</v>
      </c>
      <c r="T38" s="24">
        <f t="shared" si="13"/>
        <v>161.59137550847456</v>
      </c>
      <c r="U38" s="24">
        <f t="shared" si="13"/>
        <v>163.71577629139074</v>
      </c>
      <c r="V38" s="24">
        <f t="shared" si="13"/>
        <v>160.75127394957985</v>
      </c>
      <c r="W38" s="24">
        <f t="shared" si="13"/>
        <v>160.86982752136754</v>
      </c>
      <c r="X38" s="97">
        <f t="shared" si="13"/>
        <v>169.06379309523811</v>
      </c>
      <c r="Y38" s="24">
        <f t="shared" si="13"/>
        <v>176.5760262</v>
      </c>
      <c r="Z38" s="24">
        <f t="shared" si="13"/>
        <v>157.92004790697675</v>
      </c>
      <c r="AA38" s="24">
        <f t="shared" si="13"/>
        <v>158.18210239999999</v>
      </c>
      <c r="AB38" s="24">
        <f t="shared" si="13"/>
        <v>0</v>
      </c>
    </row>
    <row r="39" spans="1:28" x14ac:dyDescent="0.2">
      <c r="A39" s="33" t="s">
        <v>81</v>
      </c>
      <c r="B39" s="24">
        <f t="shared" ref="B39:C39" si="14">IFERROR(B30*1000/B36,0)</f>
        <v>205.94798129584353</v>
      </c>
      <c r="C39" s="24">
        <f t="shared" si="14"/>
        <v>200.10140822857142</v>
      </c>
      <c r="D39" s="97">
        <f t="shared" ref="D39:AB39" si="15">IFERROR(D30*1000/D36,0)</f>
        <v>190.91830201452601</v>
      </c>
      <c r="E39" s="24">
        <f t="shared" si="15"/>
        <v>193.21035750798723</v>
      </c>
      <c r="F39" s="24">
        <f t="shared" si="15"/>
        <v>197.0094611617647</v>
      </c>
      <c r="G39" s="24">
        <f t="shared" si="15"/>
        <v>187.07810875808539</v>
      </c>
      <c r="H39" s="24">
        <f t="shared" si="15"/>
        <v>186.06104769087523</v>
      </c>
      <c r="I39" s="97">
        <f t="shared" si="15"/>
        <v>185.27181362050166</v>
      </c>
      <c r="J39" s="24">
        <f t="shared" si="15"/>
        <v>189.65024990259741</v>
      </c>
      <c r="K39" s="24">
        <f t="shared" si="15"/>
        <v>186.3433119077568</v>
      </c>
      <c r="L39" s="24">
        <f t="shared" si="15"/>
        <v>183.26196914754098</v>
      </c>
      <c r="M39" s="24">
        <f t="shared" si="15"/>
        <v>183.82840148063781</v>
      </c>
      <c r="N39" s="97">
        <f t="shared" si="15"/>
        <v>176.91075732342006</v>
      </c>
      <c r="O39" s="24">
        <f t="shared" si="15"/>
        <v>181.15160706270623</v>
      </c>
      <c r="P39" s="24">
        <f t="shared" si="15"/>
        <v>176.71202826388893</v>
      </c>
      <c r="Q39" s="24">
        <f t="shared" si="15"/>
        <v>170.50415285714288</v>
      </c>
      <c r="R39" s="24">
        <f t="shared" si="15"/>
        <v>173.02162161290323</v>
      </c>
      <c r="S39" s="97">
        <f t="shared" si="15"/>
        <v>161.69492900203667</v>
      </c>
      <c r="T39" s="24">
        <f t="shared" si="15"/>
        <v>160.76881250000002</v>
      </c>
      <c r="U39" s="24">
        <f t="shared" si="15"/>
        <v>163.71577629139077</v>
      </c>
      <c r="V39" s="24">
        <f t="shared" si="15"/>
        <v>160.75127394957988</v>
      </c>
      <c r="W39" s="24">
        <f t="shared" si="15"/>
        <v>160.86982752136754</v>
      </c>
      <c r="X39" s="97">
        <f t="shared" si="15"/>
        <v>168.85962018292682</v>
      </c>
      <c r="Y39" s="24">
        <f t="shared" si="15"/>
        <v>176.07424212121211</v>
      </c>
      <c r="Z39" s="24">
        <f t="shared" si="15"/>
        <v>157.67687949999998</v>
      </c>
      <c r="AA39" s="24">
        <f t="shared" si="15"/>
        <v>158.18210239999999</v>
      </c>
      <c r="AB39" s="24">
        <f t="shared" si="15"/>
        <v>0</v>
      </c>
    </row>
    <row r="40" spans="1:28" x14ac:dyDescent="0.2">
      <c r="A40" s="33" t="s">
        <v>82</v>
      </c>
      <c r="B40" s="24">
        <f t="shared" ref="B40:C40" si="16">IFERROR(B29*1000/B35,0)</f>
        <v>193.74323787234042</v>
      </c>
      <c r="C40" s="24">
        <f t="shared" si="16"/>
        <v>188.02019318181817</v>
      </c>
      <c r="D40" s="97">
        <f t="shared" ref="D40:AB40" si="17">IFERROR(D29*1000/D35,0)</f>
        <v>187.07716054474707</v>
      </c>
      <c r="E40" s="24">
        <f t="shared" si="17"/>
        <v>186.78982076045628</v>
      </c>
      <c r="F40" s="24">
        <f t="shared" si="17"/>
        <v>186.56938244131456</v>
      </c>
      <c r="G40" s="24">
        <f t="shared" si="17"/>
        <v>188.92067047120418</v>
      </c>
      <c r="H40" s="24">
        <f t="shared" si="17"/>
        <v>185.45809038461539</v>
      </c>
      <c r="I40" s="97">
        <f t="shared" si="17"/>
        <v>193.65873313131314</v>
      </c>
      <c r="J40" s="24">
        <f t="shared" si="17"/>
        <v>186.95978190839693</v>
      </c>
      <c r="K40" s="24">
        <f t="shared" si="17"/>
        <v>197.98950358974361</v>
      </c>
      <c r="L40" s="24">
        <f t="shared" si="17"/>
        <v>200.02344757575756</v>
      </c>
      <c r="M40" s="24">
        <f t="shared" si="17"/>
        <v>194.64791793388426</v>
      </c>
      <c r="N40" s="97">
        <f t="shared" si="17"/>
        <v>178.74281186440675</v>
      </c>
      <c r="O40" s="24">
        <f t="shared" si="17"/>
        <v>184.43731448275861</v>
      </c>
      <c r="P40" s="24">
        <f t="shared" si="17"/>
        <v>175.97964999999999</v>
      </c>
      <c r="Q40" s="24">
        <f t="shared" si="17"/>
        <v>169.35290882352939</v>
      </c>
      <c r="R40" s="24">
        <f t="shared" si="17"/>
        <v>169.500045</v>
      </c>
      <c r="S40" s="97">
        <f t="shared" si="17"/>
        <v>167.70184357142855</v>
      </c>
      <c r="T40" s="24">
        <f t="shared" si="17"/>
        <v>167.70184357142855</v>
      </c>
      <c r="U40" s="24">
        <f>IFERROR(U29*1000/U35,0)</f>
        <v>0</v>
      </c>
      <c r="V40" s="24">
        <f t="shared" si="17"/>
        <v>0</v>
      </c>
      <c r="W40" s="24">
        <f t="shared" si="17"/>
        <v>0</v>
      </c>
      <c r="X40" s="97">
        <f t="shared" si="17"/>
        <v>177.43488250000001</v>
      </c>
      <c r="Y40" s="24">
        <f t="shared" si="17"/>
        <v>226.25264999999999</v>
      </c>
      <c r="Z40" s="24">
        <f t="shared" si="17"/>
        <v>161.16229333333334</v>
      </c>
      <c r="AA40" s="24">
        <f>IFERROR(AA29*1000/AA35,0)</f>
        <v>0</v>
      </c>
      <c r="AB40" s="24">
        <f t="shared" si="17"/>
        <v>0</v>
      </c>
    </row>
    <row r="41" spans="1:28" x14ac:dyDescent="0.2">
      <c r="A41" s="81"/>
    </row>
    <row r="42" spans="1:28" x14ac:dyDescent="0.2">
      <c r="A42" s="72" t="s">
        <v>83</v>
      </c>
      <c r="D42" s="36"/>
      <c r="I42" s="36"/>
      <c r="N42" s="36"/>
      <c r="S42" s="36"/>
      <c r="U42" s="37"/>
      <c r="X42" s="36"/>
      <c r="Z42" s="37"/>
    </row>
    <row r="43" spans="1:28" s="18" customFormat="1" x14ac:dyDescent="0.25">
      <c r="A43" s="73" t="s">
        <v>84</v>
      </c>
      <c r="B43" s="74" t="s">
        <v>277</v>
      </c>
      <c r="C43" s="74" t="s">
        <v>276</v>
      </c>
      <c r="D43" s="75">
        <v>2025</v>
      </c>
      <c r="E43" s="74" t="s">
        <v>274</v>
      </c>
      <c r="F43" s="74" t="s">
        <v>265</v>
      </c>
      <c r="G43" s="74" t="str">
        <f>G7</f>
        <v>2T25</v>
      </c>
      <c r="H43" s="74" t="str">
        <f>H7</f>
        <v>1T25</v>
      </c>
      <c r="I43" s="75">
        <f t="shared" ref="I43" si="18">I7</f>
        <v>2024</v>
      </c>
      <c r="J43" s="74" t="str">
        <f>J7</f>
        <v>4T24</v>
      </c>
      <c r="K43" s="74" t="str">
        <f>K7</f>
        <v>3T24</v>
      </c>
      <c r="L43" s="74" t="str">
        <f>L7</f>
        <v>2T24</v>
      </c>
      <c r="M43" s="74" t="str">
        <f>M7</f>
        <v>1T24</v>
      </c>
      <c r="N43" s="75">
        <f t="shared" ref="N43:AB43" si="19">N7</f>
        <v>2023</v>
      </c>
      <c r="O43" s="74" t="str">
        <f t="shared" si="19"/>
        <v>4T23</v>
      </c>
      <c r="P43" s="74" t="str">
        <f t="shared" si="19"/>
        <v>3T23</v>
      </c>
      <c r="Q43" s="74" t="str">
        <f t="shared" si="19"/>
        <v>2T23</v>
      </c>
      <c r="R43" s="74" t="str">
        <f t="shared" si="19"/>
        <v>1T23</v>
      </c>
      <c r="S43" s="75">
        <f t="shared" si="19"/>
        <v>2022</v>
      </c>
      <c r="T43" s="74" t="str">
        <f t="shared" si="19"/>
        <v>4T22</v>
      </c>
      <c r="U43" s="74" t="str">
        <f t="shared" si="19"/>
        <v>3T22</v>
      </c>
      <c r="V43" s="74" t="str">
        <f t="shared" si="19"/>
        <v>2T22</v>
      </c>
      <c r="W43" s="74" t="str">
        <f t="shared" si="19"/>
        <v>1T22</v>
      </c>
      <c r="X43" s="75">
        <f t="shared" si="19"/>
        <v>2021</v>
      </c>
      <c r="Y43" s="74" t="str">
        <f t="shared" si="19"/>
        <v>4T21</v>
      </c>
      <c r="Z43" s="74" t="str">
        <f t="shared" si="19"/>
        <v>3T21</v>
      </c>
      <c r="AA43" s="74" t="str">
        <f t="shared" si="19"/>
        <v>2T21</v>
      </c>
      <c r="AB43" s="74" t="str">
        <f t="shared" si="19"/>
        <v>1T21</v>
      </c>
    </row>
    <row r="44" spans="1:28" s="37" customFormat="1" x14ac:dyDescent="0.2">
      <c r="A44" s="42" t="s">
        <v>85</v>
      </c>
      <c r="B44" s="24">
        <v>91.482342340000002</v>
      </c>
      <c r="C44" s="24">
        <v>87.941688714000009</v>
      </c>
      <c r="D44" s="97">
        <v>467.44235296236002</v>
      </c>
      <c r="E44" s="24">
        <v>129.84892286236001</v>
      </c>
      <c r="F44" s="24">
        <v>143.19748958</v>
      </c>
      <c r="G44" s="24">
        <v>141.86069803999999</v>
      </c>
      <c r="H44" s="24">
        <v>59.298979950000003</v>
      </c>
      <c r="I44" s="97">
        <v>247.68872034999995</v>
      </c>
      <c r="J44" s="24">
        <v>57.033091730000002</v>
      </c>
      <c r="K44" s="24">
        <v>86.148492199999993</v>
      </c>
      <c r="L44" s="24">
        <v>61.979613479999998</v>
      </c>
      <c r="M44" s="24">
        <v>28.788879969999996</v>
      </c>
      <c r="N44" s="97">
        <v>68.327595069999987</v>
      </c>
      <c r="O44" s="24">
        <v>47.032393789999993</v>
      </c>
      <c r="P44" s="24">
        <v>16.362790780000001</v>
      </c>
      <c r="Q44" s="24">
        <v>1.1966540000000001</v>
      </c>
      <c r="R44" s="24">
        <v>3.7357564999999999</v>
      </c>
      <c r="S44" s="97">
        <v>61.014614499999993</v>
      </c>
      <c r="T44" s="24">
        <v>14.2861212</v>
      </c>
      <c r="U44" s="24">
        <v>16.430356100000001</v>
      </c>
      <c r="V44" s="24">
        <v>26.768421499999999</v>
      </c>
      <c r="W44" s="24">
        <v>3.5297157000000001</v>
      </c>
      <c r="X44" s="97">
        <v>4.4609056000000002</v>
      </c>
      <c r="Y44" s="24">
        <v>2.2304528000000001</v>
      </c>
      <c r="Z44" s="24">
        <v>2.2304528000000001</v>
      </c>
      <c r="AA44" s="24">
        <v>0</v>
      </c>
      <c r="AB44" s="24">
        <v>0</v>
      </c>
    </row>
    <row r="45" spans="1:28" s="37" customFormat="1" x14ac:dyDescent="0.2">
      <c r="A45" s="42" t="s">
        <v>86</v>
      </c>
      <c r="B45" s="93">
        <v>520</v>
      </c>
      <c r="C45" s="93">
        <v>522</v>
      </c>
      <c r="D45" s="97">
        <v>2831</v>
      </c>
      <c r="E45" s="93">
        <v>687</v>
      </c>
      <c r="F45" s="93">
        <v>895</v>
      </c>
      <c r="G45" s="93">
        <v>870</v>
      </c>
      <c r="H45" s="93">
        <v>379</v>
      </c>
      <c r="I45" s="97">
        <v>1600</v>
      </c>
      <c r="J45" s="93">
        <v>370</v>
      </c>
      <c r="K45" s="93">
        <v>557</v>
      </c>
      <c r="L45" s="93">
        <v>400</v>
      </c>
      <c r="M45" s="93">
        <v>264</v>
      </c>
      <c r="N45" s="97">
        <v>462</v>
      </c>
      <c r="O45" s="93">
        <v>310</v>
      </c>
      <c r="P45" s="93">
        <v>116</v>
      </c>
      <c r="Q45" s="93">
        <v>9</v>
      </c>
      <c r="R45" s="93">
        <v>27</v>
      </c>
      <c r="S45" s="99">
        <v>446</v>
      </c>
      <c r="T45" s="93">
        <v>114</v>
      </c>
      <c r="U45" s="93">
        <v>116</v>
      </c>
      <c r="V45" s="93">
        <v>196</v>
      </c>
      <c r="W45" s="93">
        <v>20</v>
      </c>
      <c r="X45" s="99">
        <v>34</v>
      </c>
      <c r="Y45" s="93">
        <v>16</v>
      </c>
      <c r="Z45" s="93">
        <v>18</v>
      </c>
      <c r="AA45" s="93">
        <v>0</v>
      </c>
      <c r="AB45" s="93">
        <v>0</v>
      </c>
    </row>
    <row r="46" spans="1:28" x14ac:dyDescent="0.2">
      <c r="A46" s="43" t="s">
        <v>87</v>
      </c>
      <c r="B46" s="93">
        <f t="shared" ref="B46:C46" si="20">B12</f>
        <v>322</v>
      </c>
      <c r="C46" s="93">
        <f t="shared" si="20"/>
        <v>839</v>
      </c>
      <c r="D46" s="99">
        <f t="shared" ref="D46:AB46" si="21">D12</f>
        <v>1316</v>
      </c>
      <c r="E46" s="93">
        <f t="shared" si="21"/>
        <v>407</v>
      </c>
      <c r="F46" s="93">
        <f t="shared" si="21"/>
        <v>542</v>
      </c>
      <c r="G46" s="93">
        <f t="shared" si="21"/>
        <v>195</v>
      </c>
      <c r="H46" s="93">
        <f t="shared" si="21"/>
        <v>172</v>
      </c>
      <c r="I46" s="99">
        <f t="shared" si="21"/>
        <v>866</v>
      </c>
      <c r="J46" s="93">
        <f t="shared" si="21"/>
        <v>264</v>
      </c>
      <c r="K46" s="93">
        <f t="shared" si="21"/>
        <v>384</v>
      </c>
      <c r="L46" s="93">
        <f t="shared" si="21"/>
        <v>218</v>
      </c>
      <c r="M46" s="93">
        <f t="shared" si="21"/>
        <v>0</v>
      </c>
      <c r="N46" s="99">
        <f t="shared" si="21"/>
        <v>243</v>
      </c>
      <c r="O46" s="93">
        <f t="shared" si="21"/>
        <v>168</v>
      </c>
      <c r="P46" s="93">
        <f t="shared" si="21"/>
        <v>0</v>
      </c>
      <c r="Q46" s="93">
        <f t="shared" si="21"/>
        <v>75</v>
      </c>
      <c r="R46" s="93">
        <f t="shared" si="21"/>
        <v>0</v>
      </c>
      <c r="S46" s="99">
        <f t="shared" si="21"/>
        <v>99</v>
      </c>
      <c r="T46" s="93">
        <f t="shared" si="21"/>
        <v>0</v>
      </c>
      <c r="U46" s="93">
        <f t="shared" si="21"/>
        <v>0</v>
      </c>
      <c r="V46" s="93">
        <f t="shared" si="21"/>
        <v>49</v>
      </c>
      <c r="W46" s="93">
        <f t="shared" si="21"/>
        <v>50</v>
      </c>
      <c r="X46" s="99">
        <f t="shared" si="21"/>
        <v>0</v>
      </c>
      <c r="Y46" s="93">
        <f t="shared" si="21"/>
        <v>0</v>
      </c>
      <c r="Z46" s="93">
        <f t="shared" si="21"/>
        <v>0</v>
      </c>
      <c r="AA46" s="93">
        <f t="shared" si="21"/>
        <v>0</v>
      </c>
      <c r="AB46" s="93">
        <f t="shared" si="21"/>
        <v>0</v>
      </c>
    </row>
    <row r="47" spans="1:28" x14ac:dyDescent="0.2">
      <c r="A47" s="43" t="s">
        <v>88</v>
      </c>
      <c r="B47" s="93">
        <v>17</v>
      </c>
      <c r="C47" s="93">
        <v>13</v>
      </c>
      <c r="D47" s="99">
        <v>25</v>
      </c>
      <c r="E47" s="93">
        <v>25</v>
      </c>
      <c r="F47" s="93">
        <v>33</v>
      </c>
      <c r="G47" s="93">
        <v>26</v>
      </c>
      <c r="H47" s="93">
        <v>22</v>
      </c>
      <c r="I47" s="99">
        <v>17</v>
      </c>
      <c r="J47" s="93">
        <v>17</v>
      </c>
      <c r="K47" s="93">
        <v>16</v>
      </c>
      <c r="L47" s="93">
        <v>11</v>
      </c>
      <c r="M47" s="93">
        <v>10</v>
      </c>
      <c r="N47" s="99">
        <v>9</v>
      </c>
      <c r="O47" s="93">
        <v>8</v>
      </c>
      <c r="P47" s="93">
        <v>7</v>
      </c>
      <c r="Q47" s="93">
        <v>12</v>
      </c>
      <c r="R47" s="93">
        <v>9</v>
      </c>
      <c r="S47" s="99">
        <v>6</v>
      </c>
      <c r="T47" s="93">
        <v>6</v>
      </c>
      <c r="U47" s="93">
        <v>4</v>
      </c>
      <c r="V47" s="93">
        <v>4</v>
      </c>
      <c r="W47" s="93">
        <v>4</v>
      </c>
      <c r="X47" s="99">
        <v>5</v>
      </c>
      <c r="Y47" s="93">
        <v>5</v>
      </c>
      <c r="Z47" s="93">
        <v>3</v>
      </c>
      <c r="AA47" s="93">
        <v>2</v>
      </c>
      <c r="AB47" s="93">
        <v>0</v>
      </c>
    </row>
    <row r="48" spans="1:28" x14ac:dyDescent="0.2">
      <c r="A48" s="40"/>
    </row>
    <row r="49" spans="1:28" x14ac:dyDescent="0.2">
      <c r="A49" s="72" t="s">
        <v>89</v>
      </c>
    </row>
    <row r="50" spans="1:28" s="18" customFormat="1" x14ac:dyDescent="0.25">
      <c r="A50" s="73" t="s">
        <v>59</v>
      </c>
      <c r="B50" s="74" t="s">
        <v>277</v>
      </c>
      <c r="C50" s="74" t="s">
        <v>276</v>
      </c>
      <c r="D50" s="75">
        <v>2025</v>
      </c>
      <c r="E50" s="74" t="s">
        <v>274</v>
      </c>
      <c r="F50" s="74" t="s">
        <v>265</v>
      </c>
      <c r="G50" s="74" t="str">
        <f>G7</f>
        <v>2T25</v>
      </c>
      <c r="H50" s="74" t="str">
        <f>H7</f>
        <v>1T25</v>
      </c>
      <c r="I50" s="75">
        <f t="shared" ref="I50" si="22">I7</f>
        <v>2024</v>
      </c>
      <c r="J50" s="74" t="str">
        <f>J7</f>
        <v>4T24</v>
      </c>
      <c r="K50" s="74" t="str">
        <f>K7</f>
        <v>3T24</v>
      </c>
      <c r="L50" s="74" t="str">
        <f>L7</f>
        <v>2T24</v>
      </c>
      <c r="M50" s="74" t="str">
        <f>M7</f>
        <v>1T24</v>
      </c>
      <c r="N50" s="75">
        <f t="shared" ref="N50:AB50" si="23">N7</f>
        <v>2023</v>
      </c>
      <c r="O50" s="74" t="str">
        <f t="shared" si="23"/>
        <v>4T23</v>
      </c>
      <c r="P50" s="74" t="str">
        <f t="shared" si="23"/>
        <v>3T23</v>
      </c>
      <c r="Q50" s="74" t="str">
        <f t="shared" si="23"/>
        <v>2T23</v>
      </c>
      <c r="R50" s="74" t="str">
        <f t="shared" si="23"/>
        <v>1T23</v>
      </c>
      <c r="S50" s="75">
        <f t="shared" si="23"/>
        <v>2022</v>
      </c>
      <c r="T50" s="74" t="str">
        <f t="shared" si="23"/>
        <v>4T22</v>
      </c>
      <c r="U50" s="74" t="str">
        <f t="shared" si="23"/>
        <v>3T22</v>
      </c>
      <c r="V50" s="74" t="str">
        <f t="shared" si="23"/>
        <v>2T22</v>
      </c>
      <c r="W50" s="74" t="str">
        <f t="shared" si="23"/>
        <v>1T22</v>
      </c>
      <c r="X50" s="75">
        <f t="shared" si="23"/>
        <v>2021</v>
      </c>
      <c r="Y50" s="74" t="str">
        <f t="shared" si="23"/>
        <v>4T21</v>
      </c>
      <c r="Z50" s="74" t="str">
        <f t="shared" si="23"/>
        <v>3T21</v>
      </c>
      <c r="AA50" s="74" t="str">
        <f t="shared" si="23"/>
        <v>2T21</v>
      </c>
      <c r="AB50" s="74" t="str">
        <f t="shared" si="23"/>
        <v>1T21</v>
      </c>
    </row>
    <row r="51" spans="1:28" s="37" customFormat="1" x14ac:dyDescent="0.2">
      <c r="A51" s="41" t="s">
        <v>90</v>
      </c>
      <c r="B51" s="24">
        <f t="shared" ref="B51:C51" si="24">B14</f>
        <v>146.54932749999998</v>
      </c>
      <c r="C51" s="24">
        <f t="shared" si="24"/>
        <v>147.28936600000003</v>
      </c>
      <c r="D51" s="97">
        <f t="shared" ref="D51:AB51" si="25">D14</f>
        <v>196.94930500000007</v>
      </c>
      <c r="E51" s="24">
        <f t="shared" si="25"/>
        <v>196.94930500000007</v>
      </c>
      <c r="F51" s="24">
        <f t="shared" si="25"/>
        <v>244.5023248</v>
      </c>
      <c r="G51" s="24">
        <f t="shared" si="25"/>
        <v>317.16987639999996</v>
      </c>
      <c r="H51" s="24">
        <f t="shared" si="25"/>
        <v>453.70706990000002</v>
      </c>
      <c r="I51" s="97">
        <f t="shared" si="25"/>
        <v>463.57378879999999</v>
      </c>
      <c r="J51" s="24">
        <f t="shared" si="25"/>
        <v>463.57378879999999</v>
      </c>
      <c r="K51" s="24">
        <f t="shared" si="25"/>
        <v>277.01886580000001</v>
      </c>
      <c r="L51" s="24">
        <f t="shared" si="25"/>
        <v>252.05366379999998</v>
      </c>
      <c r="M51" s="24">
        <f t="shared" si="25"/>
        <v>257.55621298400001</v>
      </c>
      <c r="N51" s="97">
        <f t="shared" si="25"/>
        <v>243.87720719999996</v>
      </c>
      <c r="O51" s="24">
        <f t="shared" si="25"/>
        <v>243.87720719999996</v>
      </c>
      <c r="P51" s="24">
        <f t="shared" si="25"/>
        <v>154.01100109999999</v>
      </c>
      <c r="Q51" s="24">
        <f t="shared" si="25"/>
        <v>74.673001099999993</v>
      </c>
      <c r="R51" s="24">
        <f t="shared" si="25"/>
        <v>70.218001099999995</v>
      </c>
      <c r="S51" s="97">
        <f t="shared" si="25"/>
        <v>36.192001900000001</v>
      </c>
      <c r="T51" s="24">
        <f t="shared" si="25"/>
        <v>36.192001900000001</v>
      </c>
      <c r="U51" s="24">
        <f t="shared" si="25"/>
        <v>1.8440019000000001</v>
      </c>
      <c r="V51" s="24">
        <f t="shared" si="25"/>
        <v>23.8250019</v>
      </c>
      <c r="W51" s="24">
        <f t="shared" si="25"/>
        <v>22.236001899999998</v>
      </c>
      <c r="X51" s="97">
        <f t="shared" si="25"/>
        <v>40.944043699999995</v>
      </c>
      <c r="Y51" s="24">
        <f t="shared" si="25"/>
        <v>40.944043699999995</v>
      </c>
      <c r="Z51" s="24">
        <f t="shared" si="25"/>
        <v>20.354073799999998</v>
      </c>
      <c r="AA51" s="24">
        <f t="shared" si="25"/>
        <v>11.15361798</v>
      </c>
      <c r="AB51" s="24">
        <f t="shared" si="25"/>
        <v>0</v>
      </c>
    </row>
    <row r="52" spans="1:28" s="37" customFormat="1" x14ac:dyDescent="0.2">
      <c r="A52" s="42" t="s">
        <v>64</v>
      </c>
      <c r="B52" s="93">
        <v>915</v>
      </c>
      <c r="C52" s="93">
        <v>940</v>
      </c>
      <c r="D52" s="99">
        <v>1204</v>
      </c>
      <c r="E52" s="93">
        <v>1204</v>
      </c>
      <c r="F52" s="93">
        <v>1482</v>
      </c>
      <c r="G52" s="93">
        <v>1776</v>
      </c>
      <c r="H52" s="93">
        <v>2442</v>
      </c>
      <c r="I52" s="99">
        <v>2571</v>
      </c>
      <c r="J52" s="93">
        <v>2571</v>
      </c>
      <c r="K52" s="93">
        <v>1586</v>
      </c>
      <c r="L52" s="93">
        <v>1494</v>
      </c>
      <c r="M52" s="93">
        <v>1540</v>
      </c>
      <c r="N52" s="99">
        <v>1499</v>
      </c>
      <c r="O52" s="93">
        <v>1499</v>
      </c>
      <c r="P52" s="93">
        <v>894</v>
      </c>
      <c r="Q52" s="93">
        <v>445</v>
      </c>
      <c r="R52" s="93">
        <v>410</v>
      </c>
      <c r="S52" s="99">
        <v>207</v>
      </c>
      <c r="T52" s="93">
        <v>207</v>
      </c>
      <c r="U52" s="93">
        <v>12</v>
      </c>
      <c r="V52" s="93">
        <v>151</v>
      </c>
      <c r="W52" s="93">
        <v>149</v>
      </c>
      <c r="X52" s="99">
        <v>256</v>
      </c>
      <c r="Y52" s="93">
        <v>256</v>
      </c>
      <c r="Z52" s="93">
        <v>105</v>
      </c>
      <c r="AA52" s="93">
        <v>74</v>
      </c>
      <c r="AB52" s="93">
        <v>0</v>
      </c>
    </row>
    <row r="53" spans="1:28" s="37" customFormat="1" x14ac:dyDescent="0.2">
      <c r="A53" s="42" t="s">
        <v>91</v>
      </c>
      <c r="B53" s="24">
        <v>160.1631994535519</v>
      </c>
      <c r="C53" s="24">
        <v>156.69081489361707</v>
      </c>
      <c r="D53" s="97">
        <v>163.57915697674426</v>
      </c>
      <c r="E53" s="24">
        <v>163.57915697674426</v>
      </c>
      <c r="F53" s="24">
        <v>164.98132577597841</v>
      </c>
      <c r="G53" s="24">
        <v>178.58664211711709</v>
      </c>
      <c r="H53" s="24">
        <v>185.79323091728091</v>
      </c>
      <c r="I53" s="97">
        <v>180.30874710229483</v>
      </c>
      <c r="J53" s="24">
        <v>180.30874710229483</v>
      </c>
      <c r="K53" s="24">
        <v>174.66511084489284</v>
      </c>
      <c r="L53" s="24">
        <v>168.71061834002677</v>
      </c>
      <c r="M53" s="24">
        <v>167.24429414545455</v>
      </c>
      <c r="N53" s="97">
        <v>162.69326697798527</v>
      </c>
      <c r="O53" s="24">
        <v>162.69326697798527</v>
      </c>
      <c r="P53" s="24">
        <v>172.27181331096196</v>
      </c>
      <c r="Q53" s="24">
        <v>167.80449685393256</v>
      </c>
      <c r="R53" s="24">
        <v>171.26341731707316</v>
      </c>
      <c r="S53" s="97">
        <v>174.8405888888889</v>
      </c>
      <c r="T53" s="24">
        <v>174.8405888888889</v>
      </c>
      <c r="U53" s="24">
        <v>153.66682499999999</v>
      </c>
      <c r="V53" s="24">
        <v>157.78146953642383</v>
      </c>
      <c r="W53" s="24">
        <v>149.2349120805369</v>
      </c>
      <c r="X53" s="97">
        <v>159.93767070312498</v>
      </c>
      <c r="Y53" s="24">
        <v>159.93767070312498</v>
      </c>
      <c r="Z53" s="24">
        <v>193.84832190476189</v>
      </c>
      <c r="AA53" s="24">
        <v>150.72456729729728</v>
      </c>
      <c r="AB53" s="24">
        <v>0</v>
      </c>
    </row>
    <row r="54" spans="1:28" x14ac:dyDescent="0.2">
      <c r="A54" s="46"/>
    </row>
    <row r="55" spans="1:28" x14ac:dyDescent="0.2">
      <c r="A55" s="72" t="s">
        <v>226</v>
      </c>
    </row>
    <row r="56" spans="1:28" s="18" customFormat="1" x14ac:dyDescent="0.25">
      <c r="A56" s="73" t="s">
        <v>58</v>
      </c>
      <c r="B56" s="74" t="s">
        <v>277</v>
      </c>
      <c r="C56" s="74" t="s">
        <v>276</v>
      </c>
      <c r="D56" s="75">
        <v>2025</v>
      </c>
      <c r="E56" s="74" t="s">
        <v>274</v>
      </c>
      <c r="F56" s="74" t="s">
        <v>265</v>
      </c>
      <c r="G56" s="74" t="str">
        <f>G7</f>
        <v>2T25</v>
      </c>
      <c r="H56" s="74" t="str">
        <f>H7</f>
        <v>1T25</v>
      </c>
      <c r="I56" s="75">
        <f t="shared" ref="I56" si="26">I7</f>
        <v>2024</v>
      </c>
      <c r="J56" s="74" t="str">
        <f>J7</f>
        <v>4T24</v>
      </c>
      <c r="K56" s="74" t="str">
        <f>K7</f>
        <v>3T24</v>
      </c>
      <c r="L56" s="74" t="str">
        <f>L7</f>
        <v>2T24</v>
      </c>
      <c r="M56" s="74" t="str">
        <f>M7</f>
        <v>1T24</v>
      </c>
      <c r="N56" s="75">
        <f t="shared" ref="N56:AB56" si="27">N7</f>
        <v>2023</v>
      </c>
      <c r="O56" s="74" t="str">
        <f t="shared" si="27"/>
        <v>4T23</v>
      </c>
      <c r="P56" s="74" t="str">
        <f t="shared" si="27"/>
        <v>3T23</v>
      </c>
      <c r="Q56" s="74" t="str">
        <f t="shared" si="27"/>
        <v>2T23</v>
      </c>
      <c r="R56" s="74" t="str">
        <f t="shared" si="27"/>
        <v>1T23</v>
      </c>
      <c r="S56" s="75">
        <f t="shared" si="27"/>
        <v>2022</v>
      </c>
      <c r="T56" s="74" t="str">
        <f t="shared" si="27"/>
        <v>4T22</v>
      </c>
      <c r="U56" s="74" t="str">
        <f t="shared" si="27"/>
        <v>3T22</v>
      </c>
      <c r="V56" s="74" t="str">
        <f t="shared" si="27"/>
        <v>2T22</v>
      </c>
      <c r="W56" s="74" t="str">
        <f t="shared" si="27"/>
        <v>1T22</v>
      </c>
      <c r="X56" s="75">
        <f t="shared" si="27"/>
        <v>2021</v>
      </c>
      <c r="Y56" s="74" t="str">
        <f t="shared" si="27"/>
        <v>4T21</v>
      </c>
      <c r="Z56" s="74" t="str">
        <f t="shared" si="27"/>
        <v>3T21</v>
      </c>
      <c r="AA56" s="74" t="str">
        <f t="shared" si="27"/>
        <v>2T21</v>
      </c>
      <c r="AB56" s="74" t="str">
        <f t="shared" si="27"/>
        <v>1T21</v>
      </c>
    </row>
    <row r="57" spans="1:28" s="37" customFormat="1" x14ac:dyDescent="0.2">
      <c r="A57" s="42" t="s">
        <v>62</v>
      </c>
      <c r="B57" s="93">
        <v>185</v>
      </c>
      <c r="C57" s="93">
        <v>183</v>
      </c>
      <c r="D57" s="99">
        <v>185</v>
      </c>
      <c r="E57" s="93">
        <v>185</v>
      </c>
      <c r="F57" s="93">
        <v>174</v>
      </c>
      <c r="G57" s="93">
        <v>182</v>
      </c>
      <c r="H57" s="93">
        <v>171</v>
      </c>
      <c r="I57" s="99">
        <v>171</v>
      </c>
      <c r="J57" s="93">
        <v>171</v>
      </c>
      <c r="K57" s="93">
        <v>66</v>
      </c>
      <c r="L57" s="93">
        <v>50</v>
      </c>
      <c r="M57" s="93">
        <v>45</v>
      </c>
      <c r="N57" s="99">
        <v>45</v>
      </c>
      <c r="O57" s="93">
        <v>45</v>
      </c>
      <c r="P57" s="93">
        <v>43</v>
      </c>
      <c r="Q57" s="93">
        <v>34</v>
      </c>
      <c r="R57" s="93">
        <v>21</v>
      </c>
      <c r="S57" s="99">
        <v>12</v>
      </c>
      <c r="T57" s="93">
        <v>12</v>
      </c>
      <c r="U57" s="93">
        <v>10</v>
      </c>
      <c r="V57" s="93">
        <v>7</v>
      </c>
      <c r="W57" s="93">
        <v>5</v>
      </c>
      <c r="X57" s="99">
        <v>0</v>
      </c>
      <c r="Y57" s="93">
        <v>0</v>
      </c>
      <c r="Z57" s="93">
        <v>3</v>
      </c>
      <c r="AA57" s="93">
        <v>3</v>
      </c>
      <c r="AB57" s="93">
        <v>5</v>
      </c>
    </row>
    <row r="58" spans="1:28" x14ac:dyDescent="0.2">
      <c r="A58" s="58" t="s">
        <v>90</v>
      </c>
      <c r="B58" s="24">
        <v>6099.9827675708502</v>
      </c>
      <c r="C58" s="24">
        <v>6073.2082675708507</v>
      </c>
      <c r="D58" s="97">
        <v>6076.1806316707407</v>
      </c>
      <c r="E58" s="24">
        <v>6076.1806316707407</v>
      </c>
      <c r="F58" s="24">
        <v>5481.0678835707404</v>
      </c>
      <c r="G58" s="24">
        <v>5639.0167996707396</v>
      </c>
      <c r="H58" s="24">
        <v>5142.1872596707499</v>
      </c>
      <c r="I58" s="97">
        <v>4838.4598825707399</v>
      </c>
      <c r="J58" s="24">
        <v>4838.4598825707399</v>
      </c>
      <c r="K58" s="24">
        <v>4488.5166068161998</v>
      </c>
      <c r="L58" s="24">
        <v>4212.2632428161996</v>
      </c>
      <c r="M58" s="24">
        <v>3321.0261278928324</v>
      </c>
      <c r="N58" s="97">
        <v>3084.9033050000012</v>
      </c>
      <c r="O58" s="24">
        <v>3084.9033050000012</v>
      </c>
      <c r="P58" s="24">
        <v>2929.6834300000005</v>
      </c>
      <c r="Q58" s="24">
        <v>2521.9428650000004</v>
      </c>
      <c r="R58" s="24">
        <v>1665.308215</v>
      </c>
      <c r="S58" s="99">
        <v>1263.6679999999999</v>
      </c>
      <c r="T58" s="24">
        <v>1263.6679999999999</v>
      </c>
      <c r="U58" s="24">
        <v>832.44855999999993</v>
      </c>
      <c r="V58" s="24">
        <v>638.14452399999993</v>
      </c>
      <c r="W58" s="24">
        <v>499.00799999999998</v>
      </c>
      <c r="X58" s="99">
        <v>0</v>
      </c>
      <c r="Y58" s="93">
        <v>0</v>
      </c>
      <c r="Z58" s="24">
        <v>79.515600000000006</v>
      </c>
      <c r="AA58" s="24">
        <v>47.378599999999999</v>
      </c>
      <c r="AB58" s="24">
        <v>63.563062999999993</v>
      </c>
    </row>
    <row r="59" spans="1:28" x14ac:dyDescent="0.2">
      <c r="A59" s="57" t="s">
        <v>94</v>
      </c>
      <c r="B59" s="93">
        <v>112.279800000001</v>
      </c>
      <c r="C59" s="93">
        <v>44.394689900100694</v>
      </c>
      <c r="D59" s="97">
        <v>664.50290410000002</v>
      </c>
      <c r="E59" s="93">
        <v>664.50290410000002</v>
      </c>
      <c r="F59" s="93">
        <v>-81.740745099998193</v>
      </c>
      <c r="G59" s="93">
        <v>518.05040399999496</v>
      </c>
      <c r="H59" s="93">
        <v>406.11054310000196</v>
      </c>
      <c r="I59" s="97">
        <v>2309.1694795707431</v>
      </c>
      <c r="J59" s="93">
        <v>595.86336975454196</v>
      </c>
      <c r="K59" s="24">
        <v>388.24909600000001</v>
      </c>
      <c r="L59" s="24">
        <v>1001.2067709233701</v>
      </c>
      <c r="M59" s="24">
        <v>320.57370889283118</v>
      </c>
      <c r="N59" s="97">
        <v>2186.4184640000012</v>
      </c>
      <c r="O59" s="93">
        <v>312.22275500000046</v>
      </c>
      <c r="P59" s="93">
        <v>540.32384400000035</v>
      </c>
      <c r="Q59" s="24">
        <v>888.91865000000018</v>
      </c>
      <c r="R59" s="24">
        <v>444.95321500000006</v>
      </c>
      <c r="S59" s="97">
        <v>1326.9340999999999</v>
      </c>
      <c r="T59" s="24">
        <v>481.00854000000004</v>
      </c>
      <c r="U59" s="24">
        <v>194.30403599999997</v>
      </c>
      <c r="V59" s="24">
        <v>152.61352399999998</v>
      </c>
      <c r="W59" s="24">
        <v>499.00799999999998</v>
      </c>
      <c r="X59" s="97">
        <v>105.95248799999999</v>
      </c>
      <c r="Y59" s="24">
        <v>0</v>
      </c>
      <c r="Z59" s="24">
        <v>42.389425000000003</v>
      </c>
      <c r="AA59" s="24">
        <v>0</v>
      </c>
      <c r="AB59" s="24">
        <v>63.563062999999993</v>
      </c>
    </row>
    <row r="60" spans="1:28" x14ac:dyDescent="0.2">
      <c r="A60" s="57" t="s">
        <v>64</v>
      </c>
      <c r="B60" s="93">
        <v>31898</v>
      </c>
      <c r="C60" s="93">
        <v>31811</v>
      </c>
      <c r="D60" s="99">
        <v>31934</v>
      </c>
      <c r="E60" s="93">
        <v>31934</v>
      </c>
      <c r="F60" s="93">
        <v>28894</v>
      </c>
      <c r="G60" s="93">
        <v>29878</v>
      </c>
      <c r="H60" s="93">
        <v>27396.000100000001</v>
      </c>
      <c r="I60" s="99">
        <v>26049</v>
      </c>
      <c r="J60" s="93">
        <v>26049</v>
      </c>
      <c r="K60" s="93">
        <v>24452</v>
      </c>
      <c r="L60" s="93">
        <v>23142</v>
      </c>
      <c r="M60" s="93">
        <v>18461</v>
      </c>
      <c r="N60" s="99">
        <v>17244</v>
      </c>
      <c r="O60" s="93">
        <v>17244</v>
      </c>
      <c r="P60" s="93">
        <v>16533</v>
      </c>
      <c r="Q60" s="93">
        <v>14273</v>
      </c>
      <c r="R60" s="93">
        <v>9486</v>
      </c>
      <c r="S60" s="99">
        <v>7195</v>
      </c>
      <c r="T60" s="93">
        <v>7195</v>
      </c>
      <c r="U60" s="93">
        <v>5449</v>
      </c>
      <c r="V60" s="93">
        <v>4486</v>
      </c>
      <c r="W60" s="93">
        <v>3536</v>
      </c>
      <c r="X60" s="99">
        <v>0</v>
      </c>
      <c r="Y60" s="93">
        <v>0</v>
      </c>
      <c r="Z60" s="93">
        <v>567</v>
      </c>
      <c r="AA60" s="93">
        <v>325</v>
      </c>
      <c r="AB60" s="93">
        <v>424</v>
      </c>
    </row>
    <row r="61" spans="1:28" s="37" customFormat="1" x14ac:dyDescent="0.2">
      <c r="A61" s="42" t="s">
        <v>91</v>
      </c>
      <c r="B61" s="24">
        <v>191.23401992510034</v>
      </c>
      <c r="C61" s="24">
        <v>190.91535216028578</v>
      </c>
      <c r="D61" s="97">
        <v>190.27308297334315</v>
      </c>
      <c r="E61" s="24">
        <v>190.27308297334315</v>
      </c>
      <c r="F61" s="24">
        <v>189.69571134390324</v>
      </c>
      <c r="G61" s="24">
        <v>188.73474796407859</v>
      </c>
      <c r="H61" s="24">
        <v>187.69846842243041</v>
      </c>
      <c r="I61" s="97">
        <v>185.74455382435946</v>
      </c>
      <c r="J61" s="24">
        <v>185.74455382435946</v>
      </c>
      <c r="K61" s="24">
        <v>183.56439582922459</v>
      </c>
      <c r="L61" s="24">
        <v>182.01811610129633</v>
      </c>
      <c r="M61" s="24">
        <v>179.89416217392517</v>
      </c>
      <c r="N61" s="97">
        <v>178.89719931570409</v>
      </c>
      <c r="O61" s="24">
        <v>178.89719931570409</v>
      </c>
      <c r="P61" s="24">
        <v>177.20216718078996</v>
      </c>
      <c r="Q61" s="24">
        <v>176.69325754921883</v>
      </c>
      <c r="R61" s="24">
        <v>175.55431319839764</v>
      </c>
      <c r="S61" s="97">
        <v>175.63141070187629</v>
      </c>
      <c r="T61" s="24">
        <v>175.63141070187629</v>
      </c>
      <c r="U61" s="24">
        <v>152.77088640117449</v>
      </c>
      <c r="V61" s="24">
        <v>142.25245742309406</v>
      </c>
      <c r="W61" s="24">
        <v>141.12217194570135</v>
      </c>
      <c r="X61" s="97">
        <v>0</v>
      </c>
      <c r="Y61" s="24">
        <v>0</v>
      </c>
      <c r="Z61" s="24">
        <v>140.23915343915345</v>
      </c>
      <c r="AA61" s="24">
        <v>145.78030769230767</v>
      </c>
      <c r="AB61" s="24">
        <v>149.91288443396226</v>
      </c>
    </row>
    <row r="62" spans="1:28" s="56" customFormat="1" x14ac:dyDescent="0.2">
      <c r="A62" s="82" t="s">
        <v>95</v>
      </c>
      <c r="B62" s="25">
        <v>0.97747280556130933</v>
      </c>
      <c r="C62" s="25">
        <v>0.98020860007124533</v>
      </c>
      <c r="D62" s="98">
        <v>0.97997753064494786</v>
      </c>
      <c r="E62" s="25">
        <v>0.97997753064494786</v>
      </c>
      <c r="F62" s="25">
        <v>0.97759952830623587</v>
      </c>
      <c r="G62" s="25">
        <v>0.97722865573278661</v>
      </c>
      <c r="H62" s="25">
        <v>0.98106926215114421</v>
      </c>
      <c r="I62" s="98">
        <v>0.98522061770715896</v>
      </c>
      <c r="J62" s="25">
        <v>0.98522061770715896</v>
      </c>
      <c r="K62" s="25">
        <v>0.96773121515689808</v>
      </c>
      <c r="L62" s="25">
        <v>0.96669599051703692</v>
      </c>
      <c r="M62" s="25">
        <v>0.96727238338761834</v>
      </c>
      <c r="N62" s="98">
        <v>0.96299999999999997</v>
      </c>
      <c r="O62" s="25">
        <v>0.96299999999999997</v>
      </c>
      <c r="P62" s="25">
        <v>0.97199999999999998</v>
      </c>
      <c r="Q62" s="25">
        <v>0.96810908075102697</v>
      </c>
      <c r="R62" s="25">
        <v>0.98927870785769256</v>
      </c>
      <c r="S62" s="98">
        <v>0.98148624918674177</v>
      </c>
      <c r="T62" s="25">
        <v>0.98148624918674177</v>
      </c>
      <c r="U62" s="25">
        <v>0.9406093595704591</v>
      </c>
      <c r="V62" s="25">
        <v>0.95526867510523983</v>
      </c>
      <c r="W62" s="25">
        <v>0.94457357603167824</v>
      </c>
      <c r="X62" s="98">
        <v>0</v>
      </c>
      <c r="Y62" s="25">
        <v>0</v>
      </c>
      <c r="Z62" s="25">
        <v>0.25099206349206349</v>
      </c>
      <c r="AA62" s="25">
        <v>0.23469387755102042</v>
      </c>
      <c r="AB62" s="25">
        <v>0.23469387755102042</v>
      </c>
    </row>
    <row r="63" spans="1:28" s="56" customFormat="1" x14ac:dyDescent="0.2">
      <c r="A63" s="83" t="s">
        <v>96</v>
      </c>
      <c r="B63" s="25">
        <v>0</v>
      </c>
      <c r="C63" s="25">
        <v>0</v>
      </c>
      <c r="D63" s="98">
        <v>0</v>
      </c>
      <c r="E63" s="25">
        <v>0</v>
      </c>
      <c r="F63" s="25">
        <v>0</v>
      </c>
      <c r="G63" s="25">
        <v>0</v>
      </c>
      <c r="H63" s="25">
        <v>0</v>
      </c>
      <c r="I63" s="98">
        <v>0</v>
      </c>
      <c r="J63" s="25">
        <v>0</v>
      </c>
      <c r="K63" s="25">
        <v>0</v>
      </c>
      <c r="L63" s="25">
        <v>0</v>
      </c>
      <c r="M63" s="25">
        <v>0</v>
      </c>
      <c r="N63" s="98">
        <v>0</v>
      </c>
      <c r="O63" s="25">
        <v>0</v>
      </c>
      <c r="P63" s="25">
        <v>0</v>
      </c>
      <c r="Q63" s="25">
        <v>0</v>
      </c>
      <c r="R63" s="25">
        <v>0</v>
      </c>
      <c r="S63" s="98">
        <v>0</v>
      </c>
      <c r="T63" s="25">
        <v>0</v>
      </c>
      <c r="U63" s="25">
        <v>0</v>
      </c>
      <c r="V63" s="25">
        <v>0</v>
      </c>
      <c r="W63" s="25">
        <v>0</v>
      </c>
      <c r="X63" s="98">
        <v>0</v>
      </c>
      <c r="Y63" s="25">
        <v>0</v>
      </c>
      <c r="Z63" s="25">
        <v>0</v>
      </c>
      <c r="AA63" s="25">
        <v>0</v>
      </c>
      <c r="AB63" s="25">
        <v>0</v>
      </c>
    </row>
    <row r="64" spans="1:28" s="56" customFormat="1" x14ac:dyDescent="0.2">
      <c r="A64" s="83" t="s">
        <v>97</v>
      </c>
      <c r="B64" s="25">
        <v>0.97747280556130933</v>
      </c>
      <c r="C64" s="25">
        <v>0.98020860007124533</v>
      </c>
      <c r="D64" s="98">
        <v>0.97997753064494786</v>
      </c>
      <c r="E64" s="25">
        <v>0.97997753064494786</v>
      </c>
      <c r="F64" s="25">
        <v>0.97759952830623587</v>
      </c>
      <c r="G64" s="25">
        <v>0.97722865573278661</v>
      </c>
      <c r="H64" s="25">
        <v>0.98106926215114421</v>
      </c>
      <c r="I64" s="98">
        <v>0.98522061770715896</v>
      </c>
      <c r="J64" s="25">
        <v>0.98522061770715896</v>
      </c>
      <c r="K64" s="25">
        <v>0.96773121515689808</v>
      </c>
      <c r="L64" s="25">
        <v>0.96669599051703692</v>
      </c>
      <c r="M64" s="25">
        <v>0.96727238338761834</v>
      </c>
      <c r="N64" s="98">
        <v>0.96299999999999997</v>
      </c>
      <c r="O64" s="25">
        <v>0.96299999999999997</v>
      </c>
      <c r="P64" s="25">
        <v>0.97199999999999998</v>
      </c>
      <c r="Q64" s="25">
        <v>0.96810908075102697</v>
      </c>
      <c r="R64" s="25">
        <v>0.98927870785769256</v>
      </c>
      <c r="S64" s="98">
        <v>0.98148624918674177</v>
      </c>
      <c r="T64" s="25">
        <v>0.98148624918674177</v>
      </c>
      <c r="U64" s="25">
        <v>0.9406093595704591</v>
      </c>
      <c r="V64" s="25">
        <v>0.95526867510523983</v>
      </c>
      <c r="W64" s="25">
        <v>0.94457357603167824</v>
      </c>
      <c r="X64" s="98">
        <v>0</v>
      </c>
      <c r="Y64" s="25">
        <v>0</v>
      </c>
      <c r="Z64" s="25">
        <v>0.25099206349206349</v>
      </c>
      <c r="AA64" s="25">
        <v>0.23469387755102042</v>
      </c>
      <c r="AB64" s="25">
        <v>0.23469387755102042</v>
      </c>
    </row>
    <row r="65" spans="1:61" x14ac:dyDescent="0.2">
      <c r="A65" s="46"/>
    </row>
    <row r="66" spans="1:61" x14ac:dyDescent="0.2">
      <c r="A66" s="46"/>
    </row>
    <row r="67" spans="1:61" x14ac:dyDescent="0.2">
      <c r="A67" s="45" t="s">
        <v>99</v>
      </c>
      <c r="B67" s="46"/>
      <c r="C67" s="46"/>
      <c r="D67" s="46"/>
      <c r="E67" s="46"/>
      <c r="F67" s="46"/>
      <c r="G67" s="46"/>
      <c r="H67" s="46"/>
      <c r="I67" s="46"/>
      <c r="J67" s="46"/>
      <c r="K67" s="46"/>
      <c r="L67" s="46"/>
      <c r="M67" s="46"/>
      <c r="N67" s="46"/>
      <c r="O67" s="46"/>
      <c r="P67" s="46"/>
      <c r="Q67" s="46"/>
      <c r="R67" s="46"/>
      <c r="S67" s="46"/>
      <c r="AU67" s="37"/>
      <c r="AV67" s="37"/>
      <c r="AW67" s="37"/>
      <c r="AX67" s="37"/>
      <c r="AY67" s="37"/>
      <c r="AZ67" s="37"/>
      <c r="BA67" s="37"/>
      <c r="BB67" s="37"/>
      <c r="BC67" s="37"/>
      <c r="BD67" s="37"/>
      <c r="BF67" s="37"/>
      <c r="BG67" s="37"/>
      <c r="BH67" s="37"/>
      <c r="BI67" s="37"/>
    </row>
    <row r="68" spans="1:61" x14ac:dyDescent="0.2">
      <c r="A68" s="47" t="s">
        <v>100</v>
      </c>
      <c r="B68" s="46"/>
      <c r="C68" s="46"/>
      <c r="D68" s="46"/>
      <c r="E68" s="46"/>
      <c r="F68" s="46"/>
      <c r="G68" s="46"/>
      <c r="H68" s="46"/>
      <c r="I68" s="46"/>
      <c r="J68" s="46"/>
      <c r="K68" s="46"/>
      <c r="L68" s="46"/>
      <c r="M68" s="46"/>
      <c r="N68" s="46"/>
      <c r="O68" s="46"/>
      <c r="P68" s="46"/>
      <c r="Q68" s="46"/>
      <c r="R68" s="46"/>
      <c r="S68" s="48"/>
      <c r="AY68" s="49"/>
      <c r="BD68" s="49"/>
    </row>
    <row r="69" spans="1:61" x14ac:dyDescent="0.2">
      <c r="A69" s="47" t="s">
        <v>101</v>
      </c>
      <c r="B69" s="48"/>
      <c r="C69" s="48"/>
      <c r="D69" s="48"/>
      <c r="E69" s="48"/>
      <c r="F69" s="48"/>
      <c r="G69" s="48"/>
      <c r="H69" s="48"/>
      <c r="I69" s="48"/>
      <c r="J69" s="48"/>
      <c r="K69" s="48"/>
      <c r="L69" s="48"/>
      <c r="M69" s="48"/>
      <c r="N69" s="48"/>
      <c r="O69" s="48"/>
      <c r="P69" s="48"/>
      <c r="Q69" s="48"/>
      <c r="R69" s="48"/>
      <c r="S69" s="46"/>
      <c r="AY69" s="50"/>
      <c r="BD69" s="50"/>
    </row>
    <row r="70" spans="1:61" x14ac:dyDescent="0.2">
      <c r="A70" s="51"/>
    </row>
    <row r="71" spans="1:61" x14ac:dyDescent="0.2">
      <c r="A71" s="47" t="s">
        <v>102</v>
      </c>
    </row>
    <row r="72" spans="1:61" x14ac:dyDescent="0.2">
      <c r="A72" s="45" t="s">
        <v>103</v>
      </c>
    </row>
    <row r="73" spans="1:61" x14ac:dyDescent="0.2">
      <c r="A73" s="45"/>
    </row>
    <row r="74" spans="1:61" x14ac:dyDescent="0.2">
      <c r="A74" s="47" t="s">
        <v>278</v>
      </c>
    </row>
    <row r="75" spans="1:61" x14ac:dyDescent="0.2">
      <c r="A75" s="45" t="s">
        <v>279</v>
      </c>
    </row>
    <row r="76" spans="1:61" x14ac:dyDescent="0.2">
      <c r="A76" s="45"/>
    </row>
    <row r="77" spans="1:61" x14ac:dyDescent="0.2">
      <c r="A77" s="47" t="s">
        <v>104</v>
      </c>
    </row>
    <row r="78" spans="1:61" x14ac:dyDescent="0.2">
      <c r="A78" s="45" t="s">
        <v>105</v>
      </c>
    </row>
    <row r="79" spans="1:61" x14ac:dyDescent="0.2">
      <c r="A79" s="51"/>
    </row>
    <row r="80" spans="1:61" x14ac:dyDescent="0.2">
      <c r="A80" s="47" t="s">
        <v>232</v>
      </c>
    </row>
    <row r="81" spans="1:1" x14ac:dyDescent="0.2">
      <c r="A81" s="45" t="s">
        <v>257</v>
      </c>
    </row>
    <row r="82" spans="1:1" x14ac:dyDescent="0.2">
      <c r="A82" s="51"/>
    </row>
    <row r="83" spans="1:1" x14ac:dyDescent="0.2">
      <c r="A83" s="46"/>
    </row>
    <row r="84" spans="1:1" x14ac:dyDescent="0.2">
      <c r="A84" s="46"/>
    </row>
    <row r="85" spans="1:1" x14ac:dyDescent="0.2">
      <c r="A85" s="46"/>
    </row>
    <row r="86" spans="1:1" x14ac:dyDescent="0.2">
      <c r="A86" s="46"/>
    </row>
    <row r="87" spans="1:1" x14ac:dyDescent="0.2">
      <c r="A87" s="46"/>
    </row>
    <row r="88" spans="1:1" x14ac:dyDescent="0.2">
      <c r="A88" s="46"/>
    </row>
    <row r="89" spans="1:1" x14ac:dyDescent="0.2">
      <c r="A89" s="46"/>
    </row>
    <row r="90" spans="1:1" x14ac:dyDescent="0.2">
      <c r="A90" s="46"/>
    </row>
    <row r="91" spans="1:1" x14ac:dyDescent="0.2">
      <c r="A91" s="46"/>
    </row>
    <row r="92" spans="1:1" x14ac:dyDescent="0.2">
      <c r="A92" s="46"/>
    </row>
    <row r="93" spans="1:1" x14ac:dyDescent="0.2">
      <c r="A93" s="46"/>
    </row>
    <row r="94" spans="1:1" x14ac:dyDescent="0.2">
      <c r="A94" s="46"/>
    </row>
    <row r="95" spans="1:1" x14ac:dyDescent="0.2">
      <c r="A95" s="46"/>
    </row>
    <row r="96" spans="1:1" x14ac:dyDescent="0.2">
      <c r="A96" s="46"/>
    </row>
    <row r="97" spans="1:1" x14ac:dyDescent="0.2">
      <c r="A97" s="46"/>
    </row>
    <row r="98" spans="1:1" x14ac:dyDescent="0.2">
      <c r="A98" s="46"/>
    </row>
    <row r="99" spans="1:1" x14ac:dyDescent="0.2">
      <c r="A99" s="46"/>
    </row>
  </sheetData>
  <pageMargins left="0.511811024" right="0.511811024" top="0.78740157499999996" bottom="0.78740157499999996" header="0.31496062000000002" footer="0.3149606200000000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9ABFA-8935-4BC2-A280-0B8A6F6B421B}">
  <sheetPr codeName="Planilha7">
    <tabColor rgb="FF00484B"/>
  </sheetPr>
  <dimension ref="A2:BZ110"/>
  <sheetViews>
    <sheetView showGridLines="0" topLeftCell="A6" zoomScale="85" zoomScaleNormal="85" workbookViewId="0">
      <selection activeCell="B39" sqref="B39"/>
    </sheetView>
  </sheetViews>
  <sheetFormatPr defaultColWidth="8.7109375" defaultRowHeight="12.75" x14ac:dyDescent="0.2"/>
  <cols>
    <col min="1" max="1" width="49.5703125" style="4" customWidth="1"/>
    <col min="2" max="78" width="14.5703125" style="4" customWidth="1"/>
    <col min="79" max="16384" width="8.7109375" style="4"/>
  </cols>
  <sheetData>
    <row r="2" spans="1:28" x14ac:dyDescent="0.2">
      <c r="P2" s="88"/>
      <c r="R2" s="88"/>
    </row>
    <row r="3" spans="1:28" x14ac:dyDescent="0.2">
      <c r="B3" s="92"/>
      <c r="C3" s="92"/>
      <c r="E3" s="92"/>
      <c r="F3" s="92"/>
      <c r="G3" s="92"/>
      <c r="H3" s="92"/>
      <c r="J3" s="92"/>
      <c r="O3" s="92"/>
      <c r="P3" s="92"/>
      <c r="Q3" s="92"/>
      <c r="R3" s="92"/>
      <c r="T3" s="92"/>
      <c r="U3" s="92"/>
      <c r="V3" s="92"/>
      <c r="W3" s="92"/>
      <c r="Y3" s="92"/>
      <c r="Z3" s="92"/>
    </row>
    <row r="5" spans="1:28" s="5" customFormat="1" x14ac:dyDescent="0.2">
      <c r="A5" s="10"/>
      <c r="B5" s="87"/>
      <c r="C5" s="87"/>
      <c r="E5" s="87"/>
      <c r="F5" s="87"/>
      <c r="G5" s="87"/>
      <c r="H5" s="87"/>
      <c r="J5" s="87"/>
      <c r="O5" s="87"/>
      <c r="P5" s="87"/>
      <c r="Q5" s="87"/>
      <c r="R5" s="87"/>
      <c r="T5" s="87"/>
      <c r="U5" s="87"/>
      <c r="V5" s="87"/>
      <c r="W5" s="87"/>
      <c r="Y5" s="87"/>
      <c r="Z5" s="87"/>
    </row>
    <row r="6" spans="1:28" x14ac:dyDescent="0.2">
      <c r="A6" s="72" t="s">
        <v>106</v>
      </c>
      <c r="AB6" s="8"/>
    </row>
    <row r="7" spans="1:28" s="18" customFormat="1" x14ac:dyDescent="0.25">
      <c r="A7" s="73" t="s">
        <v>1</v>
      </c>
      <c r="B7" s="74" t="s">
        <v>277</v>
      </c>
      <c r="C7" s="74" t="s">
        <v>276</v>
      </c>
      <c r="D7" s="75">
        <v>2025</v>
      </c>
      <c r="E7" s="74" t="s">
        <v>274</v>
      </c>
      <c r="F7" s="74" t="s">
        <v>265</v>
      </c>
      <c r="G7" s="74" t="s">
        <v>264</v>
      </c>
      <c r="H7" s="74" t="s">
        <v>263</v>
      </c>
      <c r="I7" s="75">
        <v>2024</v>
      </c>
      <c r="J7" s="74" t="s">
        <v>256</v>
      </c>
      <c r="K7" s="74" t="s">
        <v>253</v>
      </c>
      <c r="L7" s="74" t="s">
        <v>252</v>
      </c>
      <c r="M7" s="74" t="s">
        <v>233</v>
      </c>
      <c r="N7" s="75">
        <v>2023</v>
      </c>
      <c r="O7" s="74" t="s">
        <v>227</v>
      </c>
      <c r="P7" s="74" t="s">
        <v>2</v>
      </c>
      <c r="Q7" s="74" t="s">
        <v>3</v>
      </c>
      <c r="R7" s="74" t="s">
        <v>4</v>
      </c>
      <c r="S7" s="75">
        <v>2022</v>
      </c>
      <c r="T7" s="74" t="s">
        <v>5</v>
      </c>
      <c r="U7" s="74" t="s">
        <v>6</v>
      </c>
      <c r="V7" s="74" t="s">
        <v>7</v>
      </c>
      <c r="W7" s="74" t="s">
        <v>8</v>
      </c>
      <c r="X7" s="75">
        <v>2021</v>
      </c>
      <c r="Y7" s="74" t="s">
        <v>9</v>
      </c>
      <c r="Z7" s="74" t="s">
        <v>10</v>
      </c>
      <c r="AA7" s="74" t="s">
        <v>11</v>
      </c>
      <c r="AB7" s="74" t="s">
        <v>12</v>
      </c>
    </row>
    <row r="8" spans="1:28" x14ac:dyDescent="0.2">
      <c r="A8" s="19" t="s">
        <v>107</v>
      </c>
      <c r="B8" s="52"/>
      <c r="C8" s="52"/>
      <c r="D8" s="52"/>
      <c r="E8" s="52"/>
      <c r="F8" s="52"/>
      <c r="G8" s="52"/>
      <c r="H8" s="52"/>
      <c r="I8" s="52"/>
      <c r="J8" s="52"/>
      <c r="K8" s="52"/>
      <c r="L8" s="52"/>
      <c r="M8" s="52"/>
      <c r="N8" s="52"/>
      <c r="O8" s="52"/>
      <c r="P8" s="52"/>
      <c r="Q8" s="52"/>
      <c r="R8" s="52"/>
      <c r="S8" s="52"/>
      <c r="T8" s="52"/>
      <c r="U8" s="52"/>
      <c r="V8" s="52"/>
      <c r="W8" s="52"/>
      <c r="X8" s="52"/>
      <c r="Y8" s="52"/>
      <c r="Z8" s="52"/>
      <c r="AA8" s="52"/>
      <c r="AB8" s="52"/>
    </row>
    <row r="9" spans="1:28" x14ac:dyDescent="0.2">
      <c r="A9" s="23" t="s">
        <v>108</v>
      </c>
      <c r="B9" s="24">
        <v>85.099382210000073</v>
      </c>
      <c r="C9" s="24">
        <v>72.89368524999999</v>
      </c>
      <c r="D9" s="97">
        <v>353.4</v>
      </c>
      <c r="E9" s="24">
        <v>81.5</v>
      </c>
      <c r="F9" s="24">
        <v>95.498946739999795</v>
      </c>
      <c r="G9" s="24">
        <v>99.196645079999996</v>
      </c>
      <c r="H9" s="24">
        <v>77.251761119999998</v>
      </c>
      <c r="I9" s="97">
        <v>261.27936583999997</v>
      </c>
      <c r="J9" s="24">
        <v>59.125768270000101</v>
      </c>
      <c r="K9" s="24">
        <v>74.773262229999887</v>
      </c>
      <c r="L9" s="24">
        <v>72.231366149999985</v>
      </c>
      <c r="M9" s="24">
        <v>55.148969190000003</v>
      </c>
      <c r="N9" s="97">
        <v>108.04600000000001</v>
      </c>
      <c r="O9" s="24">
        <v>45.15684181000001</v>
      </c>
      <c r="P9" s="24">
        <v>33.493150429999908</v>
      </c>
      <c r="Q9" s="24">
        <v>21.920376970000081</v>
      </c>
      <c r="R9" s="24">
        <v>7.4756307899999959</v>
      </c>
      <c r="S9" s="97">
        <v>30.373880360000022</v>
      </c>
      <c r="T9" s="24">
        <v>8.7296569999999996</v>
      </c>
      <c r="U9" s="24">
        <v>3.0859999999999999</v>
      </c>
      <c r="V9" s="24">
        <v>8.2321020300000196</v>
      </c>
      <c r="W9" s="24">
        <v>10.326121330000001</v>
      </c>
      <c r="X9" s="97">
        <v>19.056357860000002</v>
      </c>
      <c r="Y9" s="24">
        <v>11.077469321000002</v>
      </c>
      <c r="Z9" s="24">
        <v>8.1482782680000003</v>
      </c>
      <c r="AA9" s="24">
        <v>-0.16938972900000004</v>
      </c>
      <c r="AB9" s="24">
        <v>0</v>
      </c>
    </row>
    <row r="10" spans="1:28" x14ac:dyDescent="0.2">
      <c r="A10" s="23" t="s">
        <v>109</v>
      </c>
      <c r="B10" s="24">
        <v>0.42947359000009644</v>
      </c>
      <c r="C10" s="24">
        <v>-0.84417524000001842</v>
      </c>
      <c r="D10" s="97">
        <v>-17.899999999999999</v>
      </c>
      <c r="E10" s="24">
        <v>-24</v>
      </c>
      <c r="F10" s="24">
        <v>-3.5966872100001965</v>
      </c>
      <c r="G10" s="24">
        <v>4.4393685500000082</v>
      </c>
      <c r="H10" s="24">
        <v>5.25343173</v>
      </c>
      <c r="I10" s="97">
        <v>25.071087609999978</v>
      </c>
      <c r="J10" s="24">
        <v>6.6486284200001027</v>
      </c>
      <c r="K10" s="24">
        <v>7.8081390599998892</v>
      </c>
      <c r="L10" s="24">
        <v>7.0247741099999805</v>
      </c>
      <c r="M10" s="24">
        <v>3.5895460200000051</v>
      </c>
      <c r="N10" s="97">
        <v>-17.695692100000002</v>
      </c>
      <c r="O10" s="24">
        <v>-4.7990277700000217</v>
      </c>
      <c r="P10" s="24">
        <v>1.0791474799999206</v>
      </c>
      <c r="Q10" s="24">
        <v>-3.0613686599998848</v>
      </c>
      <c r="R10" s="24">
        <v>-11.903494250000014</v>
      </c>
      <c r="S10" s="97">
        <v>-34.749306529999963</v>
      </c>
      <c r="T10" s="24">
        <v>-11.817817999999999</v>
      </c>
      <c r="U10" s="24">
        <v>-13.999999999999998</v>
      </c>
      <c r="V10" s="24">
        <v>-5.7917577799999611</v>
      </c>
      <c r="W10" s="24">
        <v>-3.5341451800000012</v>
      </c>
      <c r="X10" s="97">
        <v>-17.654805519999993</v>
      </c>
      <c r="Y10" s="24">
        <v>-14.66622439899999</v>
      </c>
      <c r="Z10" s="24">
        <v>-2.8187413920000015</v>
      </c>
      <c r="AA10" s="24">
        <v>-0.16983972900000005</v>
      </c>
      <c r="AB10" s="24">
        <v>0</v>
      </c>
    </row>
    <row r="11" spans="1:28" x14ac:dyDescent="0.2">
      <c r="A11" s="23" t="s">
        <v>110</v>
      </c>
      <c r="B11" s="95">
        <f t="shared" ref="B11" si="0">B10/B9</f>
        <v>5.0467298216135435E-3</v>
      </c>
      <c r="C11" s="95">
        <f t="shared" ref="C11:J11" si="1">C10/C9</f>
        <v>-1.1580910432841898E-2</v>
      </c>
      <c r="D11" s="101">
        <f t="shared" si="1"/>
        <v>-5.0650820599886813E-2</v>
      </c>
      <c r="E11" s="95">
        <f t="shared" si="1"/>
        <v>-0.29447852760736198</v>
      </c>
      <c r="F11" s="95">
        <f t="shared" si="1"/>
        <v>-3.766206154914295E-2</v>
      </c>
      <c r="G11" s="95">
        <f t="shared" si="1"/>
        <v>4.4753212635565962E-2</v>
      </c>
      <c r="H11" s="95">
        <f t="shared" si="1"/>
        <v>6.8004038404244474E-2</v>
      </c>
      <c r="I11" s="101">
        <f t="shared" si="1"/>
        <v>9.5955099743133931E-2</v>
      </c>
      <c r="J11" s="95">
        <f t="shared" si="1"/>
        <v>0.11244891380757853</v>
      </c>
      <c r="K11" s="95">
        <f>K10/K9</f>
        <v>0.10442421297578715</v>
      </c>
      <c r="L11" s="95">
        <f>L10/L9</f>
        <v>9.725378993125941E-2</v>
      </c>
      <c r="M11" s="95">
        <f>M10/M9</f>
        <v>6.5088179756057643E-2</v>
      </c>
      <c r="N11" s="101">
        <f t="shared" ref="N11:AA11" si="2">N10/N9</f>
        <v>-0.16377924310016106</v>
      </c>
      <c r="O11" s="95">
        <f t="shared" si="2"/>
        <v>-0.10627465468449289</v>
      </c>
      <c r="P11" s="95">
        <f t="shared" si="2"/>
        <v>3.2219945455872229E-2</v>
      </c>
      <c r="Q11" s="95">
        <f t="shared" si="2"/>
        <v>-0.1396585772311138</v>
      </c>
      <c r="R11" s="95">
        <f t="shared" si="2"/>
        <v>-1.5923063329883926</v>
      </c>
      <c r="S11" s="101">
        <f t="shared" si="2"/>
        <v>-1.1440522619481319</v>
      </c>
      <c r="T11" s="95">
        <f t="shared" si="2"/>
        <v>-1.3537551360838118</v>
      </c>
      <c r="U11" s="95">
        <f t="shared" si="2"/>
        <v>-4.536616979909267</v>
      </c>
      <c r="V11" s="95">
        <f t="shared" si="2"/>
        <v>-0.70355757969145916</v>
      </c>
      <c r="W11" s="95">
        <f t="shared" si="2"/>
        <v>-0.34225292024532128</v>
      </c>
      <c r="X11" s="101">
        <f t="shared" si="2"/>
        <v>-0.92645224495170087</v>
      </c>
      <c r="Y11" s="95">
        <f t="shared" si="2"/>
        <v>-1.3239688573270649</v>
      </c>
      <c r="Z11" s="95">
        <f t="shared" si="2"/>
        <v>-0.34593091930473102</v>
      </c>
      <c r="AA11" s="95">
        <f t="shared" si="2"/>
        <v>1.0026565955483642</v>
      </c>
      <c r="AB11" s="95">
        <f>IFERROR(AB10/AB9,0)</f>
        <v>0</v>
      </c>
    </row>
    <row r="12" spans="1:28" x14ac:dyDescent="0.2">
      <c r="A12" s="23" t="s">
        <v>280</v>
      </c>
      <c r="B12" s="24">
        <v>-24.621281949999915</v>
      </c>
      <c r="C12" s="24">
        <v>-26.788208640000011</v>
      </c>
      <c r="D12" s="97">
        <v>-132</v>
      </c>
      <c r="E12" s="24">
        <v>-56.1</v>
      </c>
      <c r="F12" s="24">
        <v>-35.830256531811358</v>
      </c>
      <c r="G12" s="24">
        <v>-23.15541185528302</v>
      </c>
      <c r="H12" s="24">
        <v>-16.895727643229247</v>
      </c>
      <c r="I12" s="97">
        <v>-54.931857781393241</v>
      </c>
      <c r="J12" s="24">
        <v>-16.800937887573504</v>
      </c>
      <c r="K12" s="24">
        <v>-11.809599637254701</v>
      </c>
      <c r="L12" s="24">
        <v>-13.045534044484603</v>
      </c>
      <c r="M12" s="24">
        <v>-13.275786212080432</v>
      </c>
      <c r="N12" s="97">
        <v>-60.810755293734026</v>
      </c>
      <c r="O12" s="24">
        <v>-17.11408808766701</v>
      </c>
      <c r="P12" s="24">
        <v>-12.048597482464336</v>
      </c>
      <c r="Q12" s="24">
        <v>-12.164552180026742</v>
      </c>
      <c r="R12" s="24">
        <v>-19.483517543575935</v>
      </c>
      <c r="S12" s="97">
        <v>-78.714099180863997</v>
      </c>
      <c r="T12" s="24">
        <v>-24.313115715136082</v>
      </c>
      <c r="U12" s="24">
        <v>-25.920536616979909</v>
      </c>
      <c r="V12" s="24">
        <v>-17.205994395827766</v>
      </c>
      <c r="W12" s="24">
        <v>-11.274452452920245</v>
      </c>
      <c r="X12" s="97">
        <v>-41.703983853181079</v>
      </c>
      <c r="Y12" s="24">
        <v>-27.960868118857316</v>
      </c>
      <c r="Z12" s="24">
        <v>-9.8345904999193081</v>
      </c>
      <c r="AA12" s="24">
        <v>-3.9085252344044519</v>
      </c>
      <c r="AB12" s="24">
        <v>0</v>
      </c>
    </row>
    <row r="13" spans="1:28" x14ac:dyDescent="0.2">
      <c r="A13" s="23" t="s">
        <v>111</v>
      </c>
      <c r="B13" s="95">
        <f t="shared" ref="B13" si="3">B12/B9</f>
        <v>-0.28932386241350005</v>
      </c>
      <c r="C13" s="95">
        <f t="shared" ref="C13:J13" si="4">C12/C9</f>
        <v>-0.36749697244865276</v>
      </c>
      <c r="D13" s="101">
        <f t="shared" si="4"/>
        <v>-0.37351443123938882</v>
      </c>
      <c r="E13" s="95">
        <f t="shared" si="4"/>
        <v>-0.68834355828220861</v>
      </c>
      <c r="F13" s="95">
        <f t="shared" si="4"/>
        <v>-0.3751900702042385</v>
      </c>
      <c r="G13" s="95">
        <f t="shared" si="4"/>
        <v>-0.23342938500196928</v>
      </c>
      <c r="H13" s="95">
        <f t="shared" si="4"/>
        <v>-0.21870993487105175</v>
      </c>
      <c r="I13" s="101">
        <f t="shared" si="4"/>
        <v>-0.21024185206814971</v>
      </c>
      <c r="J13" s="95">
        <f t="shared" si="4"/>
        <v>-0.28415593368447023</v>
      </c>
      <c r="K13" s="95">
        <f>K12/K9</f>
        <v>-0.1579388043941268</v>
      </c>
      <c r="L13" s="95">
        <f>L12/L9</f>
        <v>-0.180607604975842</v>
      </c>
      <c r="M13" s="95">
        <f>M12/M9</f>
        <v>-0.24072591758410763</v>
      </c>
      <c r="N13" s="101">
        <f t="shared" ref="N13:AA13" si="5">N12/N9</f>
        <v>-0.56282282818183016</v>
      </c>
      <c r="O13" s="95">
        <f t="shared" si="5"/>
        <v>-0.37899213943427473</v>
      </c>
      <c r="P13" s="95">
        <f t="shared" si="5"/>
        <v>-0.35973317910614866</v>
      </c>
      <c r="Q13" s="95">
        <f t="shared" si="5"/>
        <v>-0.55494265434736711</v>
      </c>
      <c r="R13" s="95">
        <f t="shared" si="5"/>
        <v>-2.6062707068998985</v>
      </c>
      <c r="S13" s="101">
        <f t="shared" si="5"/>
        <v>-2.5915061970325066</v>
      </c>
      <c r="T13" s="95">
        <f t="shared" si="5"/>
        <v>-2.7851169542097796</v>
      </c>
      <c r="U13" s="95">
        <f t="shared" si="5"/>
        <v>-8.3993961817822136</v>
      </c>
      <c r="V13" s="95">
        <f t="shared" si="5"/>
        <v>-2.0901094681679648</v>
      </c>
      <c r="W13" s="95">
        <f t="shared" si="5"/>
        <v>-1.0918380767195812</v>
      </c>
      <c r="X13" s="101">
        <f t="shared" si="5"/>
        <v>-2.1884551161121548</v>
      </c>
      <c r="Y13" s="95">
        <f t="shared" si="5"/>
        <v>-2.5241205647801506</v>
      </c>
      <c r="Z13" s="95">
        <f t="shared" si="5"/>
        <v>-1.2069531963018261</v>
      </c>
      <c r="AA13" s="95">
        <f t="shared" si="5"/>
        <v>23.074157196416856</v>
      </c>
      <c r="AB13" s="95">
        <f>IFERROR(AB12/AB9,0)</f>
        <v>0</v>
      </c>
    </row>
    <row r="14" spans="1:28" x14ac:dyDescent="0.2">
      <c r="A14" s="23" t="s">
        <v>112</v>
      </c>
      <c r="B14" s="24">
        <v>-5.8053224999999991</v>
      </c>
      <c r="C14" s="24">
        <v>-4.6670623400000002</v>
      </c>
      <c r="D14" s="97">
        <v>-6.8</v>
      </c>
      <c r="E14" s="24">
        <v>-6.6</v>
      </c>
      <c r="F14" s="24">
        <v>1.78325091</v>
      </c>
      <c r="G14" s="24">
        <v>-1.24590731</v>
      </c>
      <c r="H14" s="24">
        <v>-0.81778779000000001</v>
      </c>
      <c r="I14" s="97">
        <v>-1.0215761600000011</v>
      </c>
      <c r="J14" s="24">
        <v>-0.47787910000000094</v>
      </c>
      <c r="K14" s="24">
        <v>-0.15883993999999999</v>
      </c>
      <c r="L14" s="24">
        <v>-0.19068474000000007</v>
      </c>
      <c r="M14" s="24">
        <v>-0.19417238000000001</v>
      </c>
      <c r="N14" s="97">
        <v>0.21899999999999986</v>
      </c>
      <c r="O14" s="24">
        <v>-6.0558100000000059E-2</v>
      </c>
      <c r="P14" s="24">
        <v>3.231630000000002E-2</v>
      </c>
      <c r="Q14" s="24">
        <v>0.20668237000000009</v>
      </c>
      <c r="R14" s="24">
        <v>4.0559429999999966E-2</v>
      </c>
      <c r="S14" s="97">
        <v>4.9274299999999965E-2</v>
      </c>
      <c r="T14" s="24">
        <v>-0.15316000000000002</v>
      </c>
      <c r="U14" s="24">
        <v>4.7E-2</v>
      </c>
      <c r="V14" s="24">
        <v>0.10761812</v>
      </c>
      <c r="W14" s="24">
        <v>4.7816179999999986E-2</v>
      </c>
      <c r="X14" s="97">
        <v>0.23092601000000007</v>
      </c>
      <c r="Y14" s="24">
        <v>0.13325999900000005</v>
      </c>
      <c r="Z14" s="24">
        <v>6.2685990000000223E-3</v>
      </c>
      <c r="AA14" s="24">
        <v>-3.418488000000006E-3</v>
      </c>
      <c r="AB14" s="24">
        <v>9.4815899999999995E-2</v>
      </c>
    </row>
    <row r="15" spans="1:28" x14ac:dyDescent="0.2">
      <c r="A15" s="23" t="s">
        <v>113</v>
      </c>
      <c r="B15" s="24">
        <v>-29.875926225041777</v>
      </c>
      <c r="C15" s="24">
        <v>-32.787241508109268</v>
      </c>
      <c r="D15" s="97">
        <v>-130.4</v>
      </c>
      <c r="E15" s="24">
        <v>-50.2</v>
      </c>
      <c r="F15" s="24">
        <v>-34.763996920130133</v>
      </c>
      <c r="G15" s="24">
        <v>-26.037934187144806</v>
      </c>
      <c r="H15" s="24">
        <v>-19.366348369025243</v>
      </c>
      <c r="I15" s="97">
        <v>-71.946643471393259</v>
      </c>
      <c r="J15" s="24">
        <v>-21.018276047573508</v>
      </c>
      <c r="K15" s="24">
        <v>-15.940012667254702</v>
      </c>
      <c r="L15" s="24">
        <v>-19.568020378484601</v>
      </c>
      <c r="M15" s="24">
        <v>-15.420549378080432</v>
      </c>
      <c r="N15" s="97">
        <v>-70.131314120000013</v>
      </c>
      <c r="O15" s="24">
        <v>-22.576196390000032</v>
      </c>
      <c r="P15" s="24">
        <v>-13.434516520000072</v>
      </c>
      <c r="Q15" s="24">
        <v>-13.274151579999884</v>
      </c>
      <c r="R15" s="24">
        <v>-20.850576940000007</v>
      </c>
      <c r="S15" s="97">
        <v>-79.593861089999962</v>
      </c>
      <c r="T15" s="24">
        <v>-24.765808019999998</v>
      </c>
      <c r="U15" s="24">
        <v>-22.684999999999999</v>
      </c>
      <c r="V15" s="24">
        <v>-19.870174219999964</v>
      </c>
      <c r="W15" s="24">
        <v>-13.31877158</v>
      </c>
      <c r="X15" s="97">
        <v>-48.267114669999998</v>
      </c>
      <c r="Y15" s="24">
        <v>-28.383556596999991</v>
      </c>
      <c r="Z15" s="24">
        <v>-10.164116160000001</v>
      </c>
      <c r="AA15" s="24">
        <v>-4.3438290630000012</v>
      </c>
      <c r="AB15" s="24">
        <v>-5.3756128499999996</v>
      </c>
    </row>
    <row r="16" spans="1:28" x14ac:dyDescent="0.2">
      <c r="A16" s="23" t="s">
        <v>267</v>
      </c>
      <c r="B16" s="24">
        <v>317.14127447999977</v>
      </c>
      <c r="C16" s="24">
        <v>324.17471153999935</v>
      </c>
      <c r="D16" s="97">
        <v>299.33449452000013</v>
      </c>
      <c r="E16" s="24">
        <v>299.33449452000013</v>
      </c>
      <c r="F16" s="24">
        <v>252.45393390000001</v>
      </c>
      <c r="G16" s="24">
        <v>211.22913339999997</v>
      </c>
      <c r="H16" s="24">
        <v>160.44834926999988</v>
      </c>
      <c r="I16" s="97">
        <v>141.47927762000003</v>
      </c>
      <c r="J16" s="24">
        <v>141.47927762000003</v>
      </c>
      <c r="K16" s="24">
        <v>159.30817045000018</v>
      </c>
      <c r="L16" s="24">
        <v>149.94168357999996</v>
      </c>
      <c r="M16" s="24">
        <v>114.89845308000002</v>
      </c>
      <c r="N16" s="97">
        <v>0</v>
      </c>
      <c r="O16" s="24">
        <v>0</v>
      </c>
      <c r="P16" s="24">
        <v>0</v>
      </c>
      <c r="Q16" s="24">
        <v>0</v>
      </c>
      <c r="R16" s="24">
        <v>0</v>
      </c>
      <c r="S16" s="97">
        <v>0</v>
      </c>
      <c r="T16" s="24">
        <v>0</v>
      </c>
      <c r="U16" s="24">
        <v>0</v>
      </c>
      <c r="V16" s="24">
        <v>0</v>
      </c>
      <c r="W16" s="24">
        <v>0</v>
      </c>
      <c r="X16" s="97">
        <v>0</v>
      </c>
      <c r="Y16" s="24">
        <v>0</v>
      </c>
      <c r="Z16" s="24">
        <v>0</v>
      </c>
      <c r="AA16" s="24">
        <v>0</v>
      </c>
      <c r="AB16" s="24">
        <v>0</v>
      </c>
    </row>
    <row r="17" spans="1:78" x14ac:dyDescent="0.2">
      <c r="A17" s="23" t="s">
        <v>268</v>
      </c>
      <c r="B17" s="24">
        <v>55.757494989999827</v>
      </c>
      <c r="C17" s="24">
        <v>49.947576769999557</v>
      </c>
      <c r="D17" s="97">
        <v>37.868060650000189</v>
      </c>
      <c r="E17" s="24">
        <v>37.868060650000189</v>
      </c>
      <c r="F17" s="24">
        <v>54.715980579999808</v>
      </c>
      <c r="G17" s="24">
        <v>53.008369659999801</v>
      </c>
      <c r="H17" s="24">
        <v>43.629032720000026</v>
      </c>
      <c r="I17" s="97">
        <v>36.022681430000191</v>
      </c>
      <c r="J17" s="24">
        <v>36.022681430000191</v>
      </c>
      <c r="K17" s="24">
        <v>36.914009880000293</v>
      </c>
      <c r="L17" s="24">
        <v>32.760308750000036</v>
      </c>
      <c r="M17" s="24">
        <v>22.288353260000079</v>
      </c>
      <c r="N17" s="97">
        <v>0</v>
      </c>
      <c r="O17" s="24">
        <v>0</v>
      </c>
      <c r="P17" s="24">
        <v>0</v>
      </c>
      <c r="Q17" s="24">
        <v>0</v>
      </c>
      <c r="R17" s="24">
        <v>0</v>
      </c>
      <c r="S17" s="97">
        <v>0</v>
      </c>
      <c r="T17" s="24">
        <v>0</v>
      </c>
      <c r="U17" s="24">
        <v>0</v>
      </c>
      <c r="V17" s="24">
        <v>0</v>
      </c>
      <c r="W17" s="24">
        <v>0</v>
      </c>
      <c r="X17" s="97">
        <v>0</v>
      </c>
      <c r="Y17" s="24">
        <v>0</v>
      </c>
      <c r="Z17" s="24">
        <v>0</v>
      </c>
      <c r="AA17" s="24">
        <v>0</v>
      </c>
      <c r="AB17" s="24">
        <v>0</v>
      </c>
    </row>
    <row r="18" spans="1:78" x14ac:dyDescent="0.2">
      <c r="A18" s="23" t="s">
        <v>269</v>
      </c>
      <c r="B18" s="25">
        <v>0.17581279851202755</v>
      </c>
      <c r="C18" s="25">
        <v>0.15407610461877935</v>
      </c>
      <c r="D18" s="98">
        <v>0.127</v>
      </c>
      <c r="E18" s="25">
        <v>0.127</v>
      </c>
      <c r="F18" s="25">
        <v>0.21673649419807994</v>
      </c>
      <c r="G18" s="25">
        <v>0.25095198189171669</v>
      </c>
      <c r="H18" s="25">
        <v>0.27191948635496271</v>
      </c>
      <c r="I18" s="98">
        <v>0.25461454169107162</v>
      </c>
      <c r="J18" s="25">
        <v>0.25461454169107162</v>
      </c>
      <c r="K18" s="25">
        <v>0.23171448002778977</v>
      </c>
      <c r="L18" s="25">
        <v>0.2184870008647134</v>
      </c>
      <c r="M18" s="25">
        <v>0.19398305775693456</v>
      </c>
      <c r="N18" s="98">
        <v>0</v>
      </c>
      <c r="O18" s="25">
        <v>0</v>
      </c>
      <c r="P18" s="95">
        <v>0</v>
      </c>
      <c r="Q18" s="95">
        <v>0</v>
      </c>
      <c r="R18" s="95">
        <v>0</v>
      </c>
      <c r="S18" s="98">
        <v>0</v>
      </c>
      <c r="T18" s="95">
        <v>0</v>
      </c>
      <c r="U18" s="95">
        <v>0</v>
      </c>
      <c r="V18" s="95">
        <v>0</v>
      </c>
      <c r="W18" s="95">
        <v>0</v>
      </c>
      <c r="X18" s="98">
        <v>0</v>
      </c>
      <c r="Y18" s="95">
        <v>0</v>
      </c>
      <c r="Z18" s="95">
        <v>0</v>
      </c>
      <c r="AA18" s="95">
        <v>0</v>
      </c>
      <c r="AB18" s="95">
        <v>0</v>
      </c>
    </row>
    <row r="19" spans="1:78" x14ac:dyDescent="0.2">
      <c r="A19" s="23" t="s">
        <v>117</v>
      </c>
      <c r="B19" s="24">
        <v>0</v>
      </c>
      <c r="C19" s="24">
        <v>9.2869041400000008</v>
      </c>
      <c r="D19" s="97">
        <v>29.3</v>
      </c>
      <c r="E19" s="24">
        <v>29.3</v>
      </c>
      <c r="F19" s="24">
        <v>55.491999999999997</v>
      </c>
      <c r="G19" s="24">
        <v>31.449000000000002</v>
      </c>
      <c r="H19" s="24">
        <v>0</v>
      </c>
      <c r="I19" s="97">
        <v>0</v>
      </c>
      <c r="J19" s="24">
        <v>34.51</v>
      </c>
      <c r="K19" s="24">
        <v>24.210999999999999</v>
      </c>
      <c r="L19" s="24">
        <v>32.402999999999999</v>
      </c>
      <c r="M19" s="24">
        <v>26.8</v>
      </c>
      <c r="N19" s="97">
        <v>11.184000000000001</v>
      </c>
      <c r="O19" s="24">
        <v>11.184000000000001</v>
      </c>
      <c r="P19" s="24">
        <v>7.1679282900000434</v>
      </c>
      <c r="Q19" s="24">
        <v>3.9657718100000245</v>
      </c>
      <c r="R19" s="24">
        <v>-2.1670114500000217</v>
      </c>
      <c r="S19" s="97">
        <v>1.1872100000000003</v>
      </c>
      <c r="T19" s="24">
        <v>1.1872100000000003</v>
      </c>
      <c r="U19" s="24">
        <v>2.7784795499999753</v>
      </c>
      <c r="V19" s="24">
        <v>8.9404114899999918</v>
      </c>
      <c r="W19" s="24">
        <v>8.7248925899999961</v>
      </c>
      <c r="X19" s="97">
        <v>10.14185799999999</v>
      </c>
      <c r="Y19" s="24">
        <v>10.14185799999999</v>
      </c>
      <c r="Z19" s="24">
        <v>2.1199562009999915</v>
      </c>
      <c r="AA19" s="24">
        <v>6.1603053839999795</v>
      </c>
      <c r="AB19" s="24">
        <v>42.779698999999994</v>
      </c>
    </row>
    <row r="20" spans="1:78" x14ac:dyDescent="0.2">
      <c r="A20" s="23" t="s">
        <v>222</v>
      </c>
      <c r="B20" s="24">
        <v>0</v>
      </c>
      <c r="C20" s="24">
        <v>-12.825456740000037</v>
      </c>
      <c r="D20" s="97">
        <v>24.8</v>
      </c>
      <c r="E20" s="24">
        <v>24.8</v>
      </c>
      <c r="F20" s="24">
        <v>89.147999999999996</v>
      </c>
      <c r="G20" s="24">
        <v>127.518</v>
      </c>
      <c r="H20" s="24">
        <v>0</v>
      </c>
      <c r="I20" s="97">
        <v>0</v>
      </c>
      <c r="J20" s="24">
        <v>102.532</v>
      </c>
      <c r="K20" s="24">
        <v>86.32</v>
      </c>
      <c r="L20" s="24">
        <v>-1.7390000000000001</v>
      </c>
      <c r="M20" s="24">
        <v>14.207000000000001</v>
      </c>
      <c r="N20" s="97">
        <v>30.295999999999999</v>
      </c>
      <c r="O20" s="24">
        <v>30.295999999999999</v>
      </c>
      <c r="P20" s="24">
        <v>23.76971796000009</v>
      </c>
      <c r="Q20" s="24">
        <v>36.563622040000119</v>
      </c>
      <c r="R20" s="24">
        <v>16.167404010000013</v>
      </c>
      <c r="S20" s="97">
        <v>36.389341440000017</v>
      </c>
      <c r="T20" s="24">
        <v>36.389341440000017</v>
      </c>
      <c r="U20" s="24">
        <v>29.672132890000043</v>
      </c>
      <c r="V20" s="24">
        <v>40.135459100000013</v>
      </c>
      <c r="W20" s="24">
        <v>59.431909420000004</v>
      </c>
      <c r="X20" s="97">
        <v>73.470623720000006</v>
      </c>
      <c r="Y20" s="24">
        <v>73.470623720000006</v>
      </c>
      <c r="Z20" s="24">
        <v>44.867216525000003</v>
      </c>
      <c r="AA20" s="24">
        <v>41.664889490000007</v>
      </c>
      <c r="AB20" s="24">
        <v>52.852205890000008</v>
      </c>
    </row>
    <row r="21" spans="1:78" x14ac:dyDescent="0.2">
      <c r="A21" s="23" t="s">
        <v>119</v>
      </c>
      <c r="B21" s="24">
        <v>-147.66708175260214</v>
      </c>
      <c r="C21" s="24">
        <v>-143.82911420870457</v>
      </c>
      <c r="D21" s="97">
        <v>-130.4</v>
      </c>
      <c r="E21" s="24">
        <v>-130.4</v>
      </c>
      <c r="F21" s="24">
        <v>-101.18655552387368</v>
      </c>
      <c r="G21" s="24">
        <v>-82.362571270998245</v>
      </c>
      <c r="H21" s="24">
        <v>-75.892657462338065</v>
      </c>
      <c r="I21" s="97">
        <v>-71.946643471393259</v>
      </c>
      <c r="J21" s="24">
        <v>-71.946643471393259</v>
      </c>
      <c r="K21" s="24">
        <v>-73.504677081486733</v>
      </c>
      <c r="L21" s="24">
        <v>-70.999140346696365</v>
      </c>
      <c r="M21" s="24">
        <v>-64.701493788238523</v>
      </c>
      <c r="N21" s="97">
        <v>-68.048099973734011</v>
      </c>
      <c r="O21" s="24">
        <v>-68.048099973734011</v>
      </c>
      <c r="P21" s="24">
        <v>-70.238952091203103</v>
      </c>
      <c r="Q21" s="24">
        <v>-79.498140085718674</v>
      </c>
      <c r="R21" s="24">
        <v>-86.095029871519714</v>
      </c>
      <c r="S21" s="97">
        <v>-79.600749360864</v>
      </c>
      <c r="T21" s="24">
        <v>-79.600749360864</v>
      </c>
      <c r="U21" s="24">
        <v>-82.939831928585235</v>
      </c>
      <c r="V21" s="24">
        <v>-70.246687307524638</v>
      </c>
      <c r="W21" s="24">
        <v>-54.502896456101318</v>
      </c>
      <c r="X21" s="97">
        <v>-47.463943779999994</v>
      </c>
      <c r="Y21" s="24">
        <v>-47.463943779999994</v>
      </c>
      <c r="Z21" s="24">
        <v>-21.939468376000004</v>
      </c>
      <c r="AA21" s="24">
        <v>-17.724885821000001</v>
      </c>
      <c r="AB21" s="24">
        <v>0</v>
      </c>
    </row>
    <row r="22" spans="1:78" ht="15" x14ac:dyDescent="0.2">
      <c r="A22" s="23" t="s">
        <v>289</v>
      </c>
      <c r="B22" s="24">
        <v>-150.1493978299998</v>
      </c>
      <c r="C22" s="24">
        <v>-149.47458623999989</v>
      </c>
      <c r="D22" s="97">
        <v>-138.30000000000001</v>
      </c>
      <c r="E22" s="24">
        <v>-138.30000000000001</v>
      </c>
      <c r="F22" s="24">
        <v>-107.56030560789712</v>
      </c>
      <c r="G22" s="24">
        <v>-82.171719513340477</v>
      </c>
      <c r="H22" s="24">
        <v>-71.796966672542055</v>
      </c>
      <c r="I22" s="97">
        <v>-68.001120971393249</v>
      </c>
      <c r="J22" s="24">
        <v>-68.001120971393249</v>
      </c>
      <c r="K22" s="24">
        <v>-70.593490171486749</v>
      </c>
      <c r="L22" s="24">
        <v>-68.907714546696383</v>
      </c>
      <c r="M22" s="24">
        <v>-65.227011632238515</v>
      </c>
      <c r="N22" s="97">
        <v>-69.54203038373403</v>
      </c>
      <c r="O22" s="24">
        <v>-69.54203038373403</v>
      </c>
      <c r="P22" s="24">
        <v>-71.956062951203094</v>
      </c>
      <c r="Q22" s="24">
        <v>-81.509934645718658</v>
      </c>
      <c r="R22" s="24">
        <v>-88.119760181519695</v>
      </c>
      <c r="S22" s="97">
        <v>-79.650023660864008</v>
      </c>
      <c r="T22" s="24">
        <v>-79.650023660864008</v>
      </c>
      <c r="U22" s="24">
        <v>-83.275526227585246</v>
      </c>
      <c r="V22" s="24">
        <v>-70.541650205524633</v>
      </c>
      <c r="W22" s="24">
        <v>-54.686822746101321</v>
      </c>
      <c r="X22" s="97">
        <v>-48.810880148999992</v>
      </c>
      <c r="Y22" s="24">
        <v>-48.810880148999992</v>
      </c>
      <c r="Z22" s="24">
        <v>-22.679875036000006</v>
      </c>
      <c r="AA22" s="24">
        <v>-18.175976112999997</v>
      </c>
      <c r="AB22" s="24">
        <v>0</v>
      </c>
    </row>
    <row r="23" spans="1:78" x14ac:dyDescent="0.2">
      <c r="A23" s="4" t="s">
        <v>122</v>
      </c>
    </row>
    <row r="24" spans="1:78" x14ac:dyDescent="0.2">
      <c r="A24" s="35" t="s">
        <v>254</v>
      </c>
    </row>
    <row r="25" spans="1:78" x14ac:dyDescent="0.2">
      <c r="A25" s="35" t="s">
        <v>123</v>
      </c>
    </row>
    <row r="26" spans="1:78" x14ac:dyDescent="0.2">
      <c r="A26" s="35" t="s">
        <v>124</v>
      </c>
    </row>
    <row r="27" spans="1:78" x14ac:dyDescent="0.2">
      <c r="A27" s="35" t="s">
        <v>288</v>
      </c>
      <c r="AO27" s="53"/>
      <c r="AT27" s="53"/>
      <c r="BX27" s="35"/>
      <c r="BY27" s="35"/>
      <c r="BZ27" s="35"/>
    </row>
    <row r="28" spans="1:78" x14ac:dyDescent="0.2">
      <c r="A28" s="35"/>
      <c r="AO28" s="53"/>
      <c r="AT28" s="53"/>
      <c r="BX28" s="35"/>
      <c r="BY28" s="35"/>
      <c r="BZ28" s="35"/>
    </row>
    <row r="29" spans="1:78" x14ac:dyDescent="0.2">
      <c r="A29" s="35"/>
    </row>
    <row r="30" spans="1:78" x14ac:dyDescent="0.2">
      <c r="A30" s="72" t="s">
        <v>127</v>
      </c>
    </row>
    <row r="31" spans="1:78" s="18" customFormat="1" x14ac:dyDescent="0.25">
      <c r="A31" s="73" t="s">
        <v>1</v>
      </c>
      <c r="B31" s="74" t="s">
        <v>277</v>
      </c>
      <c r="C31" s="74" t="s">
        <v>276</v>
      </c>
      <c r="D31" s="75">
        <v>2025</v>
      </c>
      <c r="E31" s="74" t="s">
        <v>274</v>
      </c>
      <c r="F31" s="74" t="s">
        <v>265</v>
      </c>
      <c r="G31" s="74" t="s">
        <v>264</v>
      </c>
      <c r="H31" s="74" t="s">
        <v>263</v>
      </c>
      <c r="I31" s="75">
        <v>2024</v>
      </c>
      <c r="J31" s="74" t="s">
        <v>256</v>
      </c>
      <c r="K31" s="74" t="str">
        <f t="shared" ref="K31:AB31" si="6">K7</f>
        <v>3T24</v>
      </c>
      <c r="L31" s="74" t="str">
        <f t="shared" si="6"/>
        <v>2T24</v>
      </c>
      <c r="M31" s="74" t="str">
        <f t="shared" si="6"/>
        <v>1T24</v>
      </c>
      <c r="N31" s="75">
        <f t="shared" si="6"/>
        <v>2023</v>
      </c>
      <c r="O31" s="74" t="str">
        <f t="shared" si="6"/>
        <v>4T23</v>
      </c>
      <c r="P31" s="74" t="str">
        <f t="shared" si="6"/>
        <v>3T23</v>
      </c>
      <c r="Q31" s="74" t="str">
        <f t="shared" si="6"/>
        <v>2T23</v>
      </c>
      <c r="R31" s="74" t="str">
        <f t="shared" si="6"/>
        <v>1T23</v>
      </c>
      <c r="S31" s="75">
        <f t="shared" si="6"/>
        <v>2022</v>
      </c>
      <c r="T31" s="74" t="str">
        <f t="shared" si="6"/>
        <v>4T22</v>
      </c>
      <c r="U31" s="74" t="str">
        <f t="shared" si="6"/>
        <v>3T22</v>
      </c>
      <c r="V31" s="74" t="str">
        <f t="shared" si="6"/>
        <v>2T22</v>
      </c>
      <c r="W31" s="74" t="str">
        <f t="shared" si="6"/>
        <v>1T22</v>
      </c>
      <c r="X31" s="75">
        <f t="shared" si="6"/>
        <v>2021</v>
      </c>
      <c r="Y31" s="74" t="str">
        <f t="shared" si="6"/>
        <v>4T21</v>
      </c>
      <c r="Z31" s="74" t="str">
        <f t="shared" si="6"/>
        <v>3T21</v>
      </c>
      <c r="AA31" s="74" t="str">
        <f t="shared" si="6"/>
        <v>2T21</v>
      </c>
      <c r="AB31" s="74" t="str">
        <f t="shared" si="6"/>
        <v>1T21</v>
      </c>
    </row>
    <row r="32" spans="1:78" x14ac:dyDescent="0.2">
      <c r="A32" s="33" t="s">
        <v>128</v>
      </c>
      <c r="B32" s="24">
        <v>86.264969770000064</v>
      </c>
      <c r="C32" s="24">
        <v>75.15231455</v>
      </c>
      <c r="D32" s="97">
        <v>355.6</v>
      </c>
      <c r="E32" s="24">
        <v>79.3</v>
      </c>
      <c r="F32" s="24">
        <v>96.7357417099998</v>
      </c>
      <c r="G32" s="24">
        <v>100.85045172</v>
      </c>
      <c r="H32" s="24">
        <v>78.74164528</v>
      </c>
      <c r="I32" s="97">
        <v>259.32638738000003</v>
      </c>
      <c r="J32" s="24">
        <v>56.599663060000104</v>
      </c>
      <c r="K32" s="24">
        <v>72.453171279999893</v>
      </c>
      <c r="L32" s="24">
        <v>74.009487079999985</v>
      </c>
      <c r="M32" s="24">
        <v>56.264065959999996</v>
      </c>
      <c r="N32" s="97">
        <v>105.47600000000001</v>
      </c>
      <c r="O32" s="24">
        <v>49.29341187</v>
      </c>
      <c r="P32" s="24">
        <v>26.786580369999907</v>
      </c>
      <c r="Q32" s="24">
        <v>21.9</v>
      </c>
      <c r="R32" s="24">
        <v>7.5</v>
      </c>
      <c r="S32" s="97">
        <v>30.373880360000022</v>
      </c>
      <c r="T32" s="24">
        <v>8.7296569999999996</v>
      </c>
      <c r="U32" s="24">
        <v>3.0859999999999999</v>
      </c>
      <c r="V32" s="24">
        <v>8.2321020300000196</v>
      </c>
      <c r="W32" s="24">
        <v>10.326121330000001</v>
      </c>
      <c r="X32" s="97">
        <v>19.056357860000002</v>
      </c>
      <c r="Y32" s="24">
        <v>11.077469321000002</v>
      </c>
      <c r="Z32" s="24">
        <v>8.1482782680000003</v>
      </c>
      <c r="AA32" s="24">
        <v>-0.16938972900000004</v>
      </c>
      <c r="AB32" s="24">
        <v>0</v>
      </c>
    </row>
    <row r="33" spans="1:28" x14ac:dyDescent="0.2">
      <c r="A33" s="33" t="s">
        <v>129</v>
      </c>
      <c r="B33" s="24">
        <v>0</v>
      </c>
      <c r="C33" s="24">
        <v>0</v>
      </c>
      <c r="D33" s="97">
        <v>0</v>
      </c>
      <c r="E33" s="24">
        <v>0</v>
      </c>
      <c r="F33" s="24">
        <v>0</v>
      </c>
      <c r="G33" s="24">
        <v>0</v>
      </c>
      <c r="H33" s="24">
        <v>0</v>
      </c>
      <c r="I33" s="97">
        <v>0</v>
      </c>
      <c r="J33" s="24">
        <v>0</v>
      </c>
      <c r="K33" s="24">
        <v>0</v>
      </c>
      <c r="L33" s="24">
        <v>0</v>
      </c>
      <c r="M33" s="24">
        <v>0</v>
      </c>
      <c r="N33" s="97">
        <v>0</v>
      </c>
      <c r="O33" s="24">
        <v>0</v>
      </c>
      <c r="P33" s="24">
        <v>0</v>
      </c>
      <c r="Q33" s="24">
        <v>0</v>
      </c>
      <c r="R33" s="24">
        <v>0</v>
      </c>
      <c r="S33" s="97">
        <v>0</v>
      </c>
      <c r="T33" s="24">
        <v>0</v>
      </c>
      <c r="U33" s="24">
        <v>0</v>
      </c>
      <c r="V33" s="24">
        <v>0</v>
      </c>
      <c r="W33" s="24">
        <v>0</v>
      </c>
      <c r="X33" s="97">
        <v>0</v>
      </c>
      <c r="Y33" s="24">
        <v>0</v>
      </c>
      <c r="Z33" s="24">
        <v>0</v>
      </c>
      <c r="AA33" s="24">
        <v>0</v>
      </c>
      <c r="AB33" s="24">
        <v>0</v>
      </c>
    </row>
    <row r="34" spans="1:28" x14ac:dyDescent="0.2">
      <c r="A34" s="33" t="s">
        <v>130</v>
      </c>
      <c r="B34" s="24">
        <v>-1.1655875600000003</v>
      </c>
      <c r="C34" s="24">
        <v>-2.2586293</v>
      </c>
      <c r="D34" s="97">
        <v>-2.2000000000000002</v>
      </c>
      <c r="E34" s="24">
        <v>2.1</v>
      </c>
      <c r="F34" s="24">
        <v>-1.2367949699999998</v>
      </c>
      <c r="G34" s="24">
        <v>-1.65380664</v>
      </c>
      <c r="H34" s="24">
        <v>-1.4898841600000001</v>
      </c>
      <c r="I34" s="97">
        <v>1.9529784599999997</v>
      </c>
      <c r="J34" s="24">
        <v>2.5261052100000003</v>
      </c>
      <c r="K34" s="24">
        <v>2.32009095</v>
      </c>
      <c r="L34" s="24">
        <v>-1.77812093</v>
      </c>
      <c r="M34" s="24">
        <v>-1.1150967700000001</v>
      </c>
      <c r="N34" s="97">
        <v>2.57</v>
      </c>
      <c r="O34" s="24">
        <v>-4.1365700600000004</v>
      </c>
      <c r="P34" s="24">
        <v>6.7065700599999998</v>
      </c>
      <c r="Q34" s="24">
        <v>0</v>
      </c>
      <c r="R34" s="24">
        <v>0</v>
      </c>
      <c r="S34" s="97">
        <v>0</v>
      </c>
      <c r="T34" s="24">
        <v>0</v>
      </c>
      <c r="U34" s="24">
        <v>0</v>
      </c>
      <c r="V34" s="24">
        <v>0</v>
      </c>
      <c r="W34" s="24">
        <v>0</v>
      </c>
      <c r="X34" s="97">
        <v>0</v>
      </c>
      <c r="Y34" s="24">
        <v>0</v>
      </c>
      <c r="Z34" s="24">
        <v>0</v>
      </c>
      <c r="AA34" s="24">
        <v>0</v>
      </c>
      <c r="AB34" s="24">
        <v>0</v>
      </c>
    </row>
    <row r="35" spans="1:28" x14ac:dyDescent="0.2">
      <c r="A35" s="19" t="s">
        <v>131</v>
      </c>
      <c r="B35" s="54">
        <f t="shared" ref="B35" si="7">B9</f>
        <v>85.099382210000073</v>
      </c>
      <c r="C35" s="54">
        <f t="shared" ref="C35:M35" si="8">C9</f>
        <v>72.89368524999999</v>
      </c>
      <c r="D35" s="108">
        <f t="shared" si="8"/>
        <v>353.4</v>
      </c>
      <c r="E35" s="54">
        <f t="shared" si="8"/>
        <v>81.5</v>
      </c>
      <c r="F35" s="54">
        <f t="shared" si="8"/>
        <v>95.498946739999795</v>
      </c>
      <c r="G35" s="54">
        <f t="shared" si="8"/>
        <v>99.196645079999996</v>
      </c>
      <c r="H35" s="54">
        <f t="shared" si="8"/>
        <v>77.251761119999998</v>
      </c>
      <c r="I35" s="108">
        <f t="shared" si="8"/>
        <v>261.27936583999997</v>
      </c>
      <c r="J35" s="54">
        <f t="shared" si="8"/>
        <v>59.125768270000101</v>
      </c>
      <c r="K35" s="54">
        <f t="shared" si="8"/>
        <v>74.773262229999887</v>
      </c>
      <c r="L35" s="54">
        <f t="shared" si="8"/>
        <v>72.231366149999985</v>
      </c>
      <c r="M35" s="54">
        <f t="shared" si="8"/>
        <v>55.148969190000003</v>
      </c>
      <c r="N35" s="108">
        <v>108.04600000000001</v>
      </c>
      <c r="O35" s="54">
        <v>45.15684181000001</v>
      </c>
      <c r="P35" s="54">
        <v>33.493150429999908</v>
      </c>
      <c r="Q35" s="54">
        <v>21.9</v>
      </c>
      <c r="R35" s="54">
        <v>7.5</v>
      </c>
      <c r="S35" s="108">
        <v>30.373880360000022</v>
      </c>
      <c r="T35" s="54">
        <v>8.7296569999999996</v>
      </c>
      <c r="U35" s="54">
        <v>3.0859999999999999</v>
      </c>
      <c r="V35" s="54">
        <v>8.2321020300000196</v>
      </c>
      <c r="W35" s="54">
        <v>10.326121330000001</v>
      </c>
      <c r="X35" s="108">
        <v>19.056357860000002</v>
      </c>
      <c r="Y35" s="54">
        <v>11.077469321000002</v>
      </c>
      <c r="Z35" s="54">
        <v>8.1482782680000003</v>
      </c>
      <c r="AA35" s="54">
        <v>-0.16938972900000004</v>
      </c>
      <c r="AB35" s="54">
        <v>0</v>
      </c>
    </row>
    <row r="36" spans="1:28" x14ac:dyDescent="0.2">
      <c r="A36" s="55"/>
    </row>
    <row r="37" spans="1:28" x14ac:dyDescent="0.2">
      <c r="A37" s="72" t="s">
        <v>132</v>
      </c>
    </row>
    <row r="38" spans="1:28" s="18" customFormat="1" x14ac:dyDescent="0.25">
      <c r="A38" s="73" t="s">
        <v>1</v>
      </c>
      <c r="B38" s="74" t="s">
        <v>277</v>
      </c>
      <c r="C38" s="74" t="s">
        <v>276</v>
      </c>
      <c r="D38" s="75">
        <v>2025</v>
      </c>
      <c r="E38" s="74" t="s">
        <v>274</v>
      </c>
      <c r="F38" s="74" t="s">
        <v>265</v>
      </c>
      <c r="G38" s="74" t="s">
        <v>264</v>
      </c>
      <c r="H38" s="74" t="s">
        <v>263</v>
      </c>
      <c r="I38" s="75">
        <v>2024</v>
      </c>
      <c r="J38" s="74" t="s">
        <v>256</v>
      </c>
      <c r="K38" s="74" t="str">
        <f t="shared" ref="K38:AB38" si="9">K7</f>
        <v>3T24</v>
      </c>
      <c r="L38" s="74" t="str">
        <f t="shared" si="9"/>
        <v>2T24</v>
      </c>
      <c r="M38" s="74" t="str">
        <f t="shared" si="9"/>
        <v>1T24</v>
      </c>
      <c r="N38" s="75">
        <f t="shared" si="9"/>
        <v>2023</v>
      </c>
      <c r="O38" s="74" t="str">
        <f t="shared" si="9"/>
        <v>4T23</v>
      </c>
      <c r="P38" s="74" t="str">
        <f t="shared" si="9"/>
        <v>3T23</v>
      </c>
      <c r="Q38" s="74" t="str">
        <f t="shared" si="9"/>
        <v>2T23</v>
      </c>
      <c r="R38" s="74" t="str">
        <f t="shared" si="9"/>
        <v>1T23</v>
      </c>
      <c r="S38" s="75">
        <f t="shared" si="9"/>
        <v>2022</v>
      </c>
      <c r="T38" s="74" t="str">
        <f t="shared" si="9"/>
        <v>4T22</v>
      </c>
      <c r="U38" s="74" t="str">
        <f t="shared" si="9"/>
        <v>3T22</v>
      </c>
      <c r="V38" s="74" t="str">
        <f t="shared" si="9"/>
        <v>2T22</v>
      </c>
      <c r="W38" s="74" t="str">
        <f t="shared" si="9"/>
        <v>1T22</v>
      </c>
      <c r="X38" s="75">
        <f t="shared" si="9"/>
        <v>2021</v>
      </c>
      <c r="Y38" s="74" t="str">
        <f t="shared" si="9"/>
        <v>4T21</v>
      </c>
      <c r="Z38" s="74" t="str">
        <f t="shared" si="9"/>
        <v>3T21</v>
      </c>
      <c r="AA38" s="74" t="str">
        <f t="shared" si="9"/>
        <v>2T21</v>
      </c>
      <c r="AB38" s="74" t="str">
        <f t="shared" si="9"/>
        <v>1T21</v>
      </c>
    </row>
    <row r="39" spans="1:28" x14ac:dyDescent="0.2">
      <c r="A39" s="33" t="s">
        <v>108</v>
      </c>
      <c r="B39" s="24">
        <f t="shared" ref="B39" si="10">B9</f>
        <v>85.099382210000073</v>
      </c>
      <c r="C39" s="24">
        <f t="shared" ref="C39:AB39" si="11">C9</f>
        <v>72.89368524999999</v>
      </c>
      <c r="D39" s="97">
        <f t="shared" si="11"/>
        <v>353.4</v>
      </c>
      <c r="E39" s="24">
        <f t="shared" si="11"/>
        <v>81.5</v>
      </c>
      <c r="F39" s="24">
        <f t="shared" si="11"/>
        <v>95.498946739999795</v>
      </c>
      <c r="G39" s="24">
        <f t="shared" si="11"/>
        <v>99.196645079999996</v>
      </c>
      <c r="H39" s="24">
        <f t="shared" si="11"/>
        <v>77.251761119999998</v>
      </c>
      <c r="I39" s="97">
        <f t="shared" si="11"/>
        <v>261.27936583999997</v>
      </c>
      <c r="J39" s="24">
        <f t="shared" si="11"/>
        <v>59.125768270000101</v>
      </c>
      <c r="K39" s="24">
        <f t="shared" si="11"/>
        <v>74.773262229999887</v>
      </c>
      <c r="L39" s="24">
        <f t="shared" si="11"/>
        <v>72.231366149999985</v>
      </c>
      <c r="M39" s="24">
        <f t="shared" si="11"/>
        <v>55.148969190000003</v>
      </c>
      <c r="N39" s="97">
        <f t="shared" si="11"/>
        <v>108.04600000000001</v>
      </c>
      <c r="O39" s="24">
        <f t="shared" si="11"/>
        <v>45.15684181000001</v>
      </c>
      <c r="P39" s="24">
        <f t="shared" si="11"/>
        <v>33.493150429999908</v>
      </c>
      <c r="Q39" s="24">
        <f t="shared" si="11"/>
        <v>21.920376970000081</v>
      </c>
      <c r="R39" s="24">
        <f t="shared" si="11"/>
        <v>7.4756307899999959</v>
      </c>
      <c r="S39" s="97">
        <f t="shared" si="11"/>
        <v>30.373880360000022</v>
      </c>
      <c r="T39" s="24">
        <f t="shared" si="11"/>
        <v>8.7296569999999996</v>
      </c>
      <c r="U39" s="24">
        <f t="shared" si="11"/>
        <v>3.0859999999999999</v>
      </c>
      <c r="V39" s="24">
        <f t="shared" si="11"/>
        <v>8.2321020300000196</v>
      </c>
      <c r="W39" s="24">
        <f t="shared" si="11"/>
        <v>10.326121330000001</v>
      </c>
      <c r="X39" s="97">
        <f t="shared" si="11"/>
        <v>19.056357860000002</v>
      </c>
      <c r="Y39" s="24">
        <f t="shared" si="11"/>
        <v>11.077469321000002</v>
      </c>
      <c r="Z39" s="24">
        <f t="shared" si="11"/>
        <v>8.1482782680000003</v>
      </c>
      <c r="AA39" s="24">
        <f t="shared" si="11"/>
        <v>-0.16938972900000004</v>
      </c>
      <c r="AB39" s="24">
        <f t="shared" si="11"/>
        <v>0</v>
      </c>
    </row>
    <row r="40" spans="1:28" x14ac:dyDescent="0.2">
      <c r="A40" s="19" t="s">
        <v>133</v>
      </c>
      <c r="B40" s="54">
        <v>-0.41335335999990641</v>
      </c>
      <c r="C40" s="54">
        <v>-2.8274771000000181</v>
      </c>
      <c r="D40" s="108">
        <v>-24.4</v>
      </c>
      <c r="E40" s="54">
        <v>-25.5</v>
      </c>
      <c r="F40" s="54">
        <v>-5.5467517900001981</v>
      </c>
      <c r="G40" s="54">
        <v>2.8255883600000087</v>
      </c>
      <c r="H40" s="54">
        <v>3.8206226400000016</v>
      </c>
      <c r="I40" s="108">
        <v>22.147141269999977</v>
      </c>
      <c r="J40" s="54">
        <v>5.7158314800001024</v>
      </c>
      <c r="K40" s="54">
        <v>6.8995341899998897</v>
      </c>
      <c r="L40" s="54">
        <v>6.4065982499999805</v>
      </c>
      <c r="M40" s="54">
        <v>3.1251773500000053</v>
      </c>
      <c r="N40" s="108">
        <v>-18.506</v>
      </c>
      <c r="O40" s="54">
        <v>-5.1148101200000227</v>
      </c>
      <c r="P40" s="54">
        <v>1.3594044399999206</v>
      </c>
      <c r="Q40" s="54">
        <v>-2.9493873099998851</v>
      </c>
      <c r="R40" s="54">
        <v>-11.801207010000013</v>
      </c>
      <c r="S40" s="108">
        <v>-34.749306529999963</v>
      </c>
      <c r="T40" s="54">
        <v>-11.817817999999999</v>
      </c>
      <c r="U40" s="54">
        <v>-13.999999999999998</v>
      </c>
      <c r="V40" s="54">
        <v>-5.3973433499999608</v>
      </c>
      <c r="W40" s="54">
        <v>-3.5341451800000012</v>
      </c>
      <c r="X40" s="108">
        <v>-17.654805519999993</v>
      </c>
      <c r="Y40" s="54">
        <v>-14.66622439899999</v>
      </c>
      <c r="Z40" s="54">
        <v>-2.8187413920000015</v>
      </c>
      <c r="AA40" s="54">
        <v>-0.16983972900000005</v>
      </c>
      <c r="AB40" s="54">
        <v>0</v>
      </c>
    </row>
    <row r="41" spans="1:28" x14ac:dyDescent="0.2">
      <c r="A41" s="43" t="s">
        <v>134</v>
      </c>
      <c r="B41" s="95">
        <v>-4.8573015369238843E-3</v>
      </c>
      <c r="C41" s="95">
        <v>-3.8789054090251504E-2</v>
      </c>
      <c r="D41" s="101">
        <v>-6.9000000000000006E-2</v>
      </c>
      <c r="E41" s="95">
        <v>-0.314</v>
      </c>
      <c r="F41" s="95">
        <v>-5.8081811154435885E-2</v>
      </c>
      <c r="G41" s="95">
        <v>2.8484716975268987E-2</v>
      </c>
      <c r="H41" s="95">
        <v>4.9456770753293106E-2</v>
      </c>
      <c r="I41" s="101">
        <v>8.4764218555101106E-2</v>
      </c>
      <c r="J41" s="95">
        <v>9.6672426375899886E-2</v>
      </c>
      <c r="K41" s="95">
        <v>9.227274542037725E-2</v>
      </c>
      <c r="L41" s="95">
        <v>8.8695515417715545E-2</v>
      </c>
      <c r="M41" s="95">
        <v>5.6667919562251479E-2</v>
      </c>
      <c r="N41" s="101">
        <v>-0.17127889972789367</v>
      </c>
      <c r="O41" s="95">
        <v>-0.1132676669799203</v>
      </c>
      <c r="P41" s="95">
        <v>4.0587535736330678E-2</v>
      </c>
      <c r="Q41" s="95">
        <v>-0.13455002685566836</v>
      </c>
      <c r="R41" s="95">
        <v>-1.5786235759243561</v>
      </c>
      <c r="S41" s="101">
        <v>-1.1440522619481319</v>
      </c>
      <c r="T41" s="95">
        <v>-1.3537551360838118</v>
      </c>
      <c r="U41" s="95">
        <v>-4.536616979909267</v>
      </c>
      <c r="V41" s="95">
        <v>-0.65564582780079417</v>
      </c>
      <c r="W41" s="95">
        <v>-0.34225292024532128</v>
      </c>
      <c r="X41" s="101">
        <v>-0.92645224495170087</v>
      </c>
      <c r="Y41" s="95">
        <v>-1.3239688573270649</v>
      </c>
      <c r="Z41" s="95">
        <v>-0.34593091930473102</v>
      </c>
      <c r="AA41" s="95">
        <v>1.0026565955483642</v>
      </c>
      <c r="AB41" s="95">
        <v>0</v>
      </c>
    </row>
    <row r="42" spans="1:28" x14ac:dyDescent="0.2">
      <c r="A42" s="33" t="s">
        <v>135</v>
      </c>
      <c r="B42" s="24">
        <v>0.84282695000000285</v>
      </c>
      <c r="C42" s="24">
        <v>1.9833018599999999</v>
      </c>
      <c r="D42" s="97">
        <v>6.6</v>
      </c>
      <c r="E42" s="24">
        <v>1.6</v>
      </c>
      <c r="F42" s="24">
        <v>1.9500645800000023</v>
      </c>
      <c r="G42" s="24">
        <v>1.6137801899999999</v>
      </c>
      <c r="H42" s="24">
        <v>1.4328090899999992</v>
      </c>
      <c r="I42" s="97">
        <v>2.9239463400000001</v>
      </c>
      <c r="J42" s="24">
        <v>0.93279693999999991</v>
      </c>
      <c r="K42" s="24">
        <v>0.90860487000000034</v>
      </c>
      <c r="L42" s="24">
        <v>0.61817585999999947</v>
      </c>
      <c r="M42" s="24">
        <v>0.46436866999999976</v>
      </c>
      <c r="N42" s="97">
        <v>0.81030789999999908</v>
      </c>
      <c r="O42" s="24">
        <v>0.280256959999998</v>
      </c>
      <c r="P42" s="24">
        <v>-0.28025696000000005</v>
      </c>
      <c r="Q42" s="24">
        <v>-0.11198134999999998</v>
      </c>
      <c r="R42" s="24">
        <v>0.10228734</v>
      </c>
      <c r="S42" s="97">
        <v>0</v>
      </c>
      <c r="T42" s="24">
        <v>-1.37591869</v>
      </c>
      <c r="U42" s="24">
        <v>-0.47931730000000006</v>
      </c>
      <c r="V42" s="24">
        <v>-0.39441443000000004</v>
      </c>
      <c r="W42" s="24">
        <v>0</v>
      </c>
      <c r="X42" s="97">
        <v>0</v>
      </c>
      <c r="Y42" s="24">
        <v>0</v>
      </c>
      <c r="Z42" s="24">
        <v>0</v>
      </c>
      <c r="AA42" s="24">
        <v>0</v>
      </c>
      <c r="AB42" s="24">
        <v>0</v>
      </c>
    </row>
    <row r="43" spans="1:28" x14ac:dyDescent="0.2">
      <c r="A43" s="19" t="s">
        <v>109</v>
      </c>
      <c r="B43" s="54">
        <f t="shared" ref="B43:B44" si="12">B10</f>
        <v>0.42947359000009644</v>
      </c>
      <c r="C43" s="54">
        <f t="shared" ref="C43:AB44" si="13">C10</f>
        <v>-0.84417524000001842</v>
      </c>
      <c r="D43" s="108">
        <f t="shared" si="13"/>
        <v>-17.899999999999999</v>
      </c>
      <c r="E43" s="54">
        <f t="shared" si="13"/>
        <v>-24</v>
      </c>
      <c r="F43" s="54">
        <f t="shared" si="13"/>
        <v>-3.5966872100001965</v>
      </c>
      <c r="G43" s="54">
        <f t="shared" si="13"/>
        <v>4.4393685500000082</v>
      </c>
      <c r="H43" s="54">
        <f t="shared" si="13"/>
        <v>5.25343173</v>
      </c>
      <c r="I43" s="108">
        <f t="shared" si="13"/>
        <v>25.071087609999978</v>
      </c>
      <c r="J43" s="54">
        <f t="shared" si="13"/>
        <v>6.6486284200001027</v>
      </c>
      <c r="K43" s="54">
        <f t="shared" si="13"/>
        <v>7.8081390599998892</v>
      </c>
      <c r="L43" s="54">
        <f t="shared" si="13"/>
        <v>7.0247741099999805</v>
      </c>
      <c r="M43" s="54">
        <f t="shared" si="13"/>
        <v>3.5895460200000051</v>
      </c>
      <c r="N43" s="108">
        <f t="shared" si="13"/>
        <v>-17.695692100000002</v>
      </c>
      <c r="O43" s="54">
        <f t="shared" si="13"/>
        <v>-4.7990277700000217</v>
      </c>
      <c r="P43" s="54">
        <f t="shared" si="13"/>
        <v>1.0791474799999206</v>
      </c>
      <c r="Q43" s="54">
        <f t="shared" si="13"/>
        <v>-3.0613686599998848</v>
      </c>
      <c r="R43" s="54">
        <f t="shared" si="13"/>
        <v>-11.903494250000014</v>
      </c>
      <c r="S43" s="108">
        <f t="shared" si="13"/>
        <v>-34.749306529999963</v>
      </c>
      <c r="T43" s="54">
        <f t="shared" si="13"/>
        <v>-11.817817999999999</v>
      </c>
      <c r="U43" s="54">
        <f t="shared" si="13"/>
        <v>-13.999999999999998</v>
      </c>
      <c r="V43" s="54">
        <f t="shared" si="13"/>
        <v>-5.7917577799999611</v>
      </c>
      <c r="W43" s="54">
        <f t="shared" si="13"/>
        <v>-3.5341451800000012</v>
      </c>
      <c r="X43" s="108">
        <f t="shared" si="13"/>
        <v>-17.654805519999993</v>
      </c>
      <c r="Y43" s="54">
        <f t="shared" si="13"/>
        <v>-14.66622439899999</v>
      </c>
      <c r="Z43" s="54">
        <f t="shared" si="13"/>
        <v>-2.8187413920000015</v>
      </c>
      <c r="AA43" s="54">
        <f t="shared" si="13"/>
        <v>-0.16983972900000005</v>
      </c>
      <c r="AB43" s="54">
        <f t="shared" si="13"/>
        <v>0</v>
      </c>
    </row>
    <row r="44" spans="1:28" x14ac:dyDescent="0.2">
      <c r="A44" s="43" t="s">
        <v>136</v>
      </c>
      <c r="B44" s="95">
        <f t="shared" si="12"/>
        <v>5.0467298216135435E-3</v>
      </c>
      <c r="C44" s="95">
        <f t="shared" si="13"/>
        <v>-1.1580910432841898E-2</v>
      </c>
      <c r="D44" s="101">
        <f t="shared" si="13"/>
        <v>-5.0650820599886813E-2</v>
      </c>
      <c r="E44" s="95">
        <f t="shared" si="13"/>
        <v>-0.29447852760736198</v>
      </c>
      <c r="F44" s="95">
        <f t="shared" si="13"/>
        <v>-3.766206154914295E-2</v>
      </c>
      <c r="G44" s="95">
        <f t="shared" si="13"/>
        <v>4.4753212635565962E-2</v>
      </c>
      <c r="H44" s="95">
        <f t="shared" si="13"/>
        <v>6.8004038404244474E-2</v>
      </c>
      <c r="I44" s="101">
        <f t="shared" si="13"/>
        <v>9.5955099743133931E-2</v>
      </c>
      <c r="J44" s="95">
        <f t="shared" si="13"/>
        <v>0.11244891380757853</v>
      </c>
      <c r="K44" s="95">
        <f t="shared" si="13"/>
        <v>0.10442421297578715</v>
      </c>
      <c r="L44" s="95">
        <f t="shared" si="13"/>
        <v>9.725378993125941E-2</v>
      </c>
      <c r="M44" s="95">
        <f t="shared" si="13"/>
        <v>6.5088179756057643E-2</v>
      </c>
      <c r="N44" s="101">
        <f t="shared" si="13"/>
        <v>-0.16377924310016106</v>
      </c>
      <c r="O44" s="95">
        <f t="shared" si="13"/>
        <v>-0.10627465468449289</v>
      </c>
      <c r="P44" s="95">
        <f t="shared" si="13"/>
        <v>3.2219945455872229E-2</v>
      </c>
      <c r="Q44" s="95">
        <f t="shared" si="13"/>
        <v>-0.1396585772311138</v>
      </c>
      <c r="R44" s="95">
        <f t="shared" si="13"/>
        <v>-1.5923063329883926</v>
      </c>
      <c r="S44" s="101">
        <f t="shared" si="13"/>
        <v>-1.1440522619481319</v>
      </c>
      <c r="T44" s="95">
        <f t="shared" si="13"/>
        <v>-1.3537551360838118</v>
      </c>
      <c r="U44" s="95">
        <f t="shared" si="13"/>
        <v>-4.536616979909267</v>
      </c>
      <c r="V44" s="95">
        <f t="shared" si="13"/>
        <v>-0.70355757969145916</v>
      </c>
      <c r="W44" s="95">
        <f t="shared" si="13"/>
        <v>-0.34225292024532128</v>
      </c>
      <c r="X44" s="101">
        <f t="shared" si="13"/>
        <v>-0.92645224495170087</v>
      </c>
      <c r="Y44" s="95">
        <f t="shared" si="13"/>
        <v>-1.3239688573270649</v>
      </c>
      <c r="Z44" s="95">
        <f t="shared" si="13"/>
        <v>-0.34593091930473102</v>
      </c>
      <c r="AA44" s="95">
        <f t="shared" si="13"/>
        <v>1.0026565955483642</v>
      </c>
      <c r="AB44" s="95">
        <f t="shared" si="13"/>
        <v>0</v>
      </c>
    </row>
    <row r="45" spans="1:28" x14ac:dyDescent="0.2">
      <c r="A45" s="35" t="s">
        <v>137</v>
      </c>
    </row>
    <row r="46" spans="1:28" x14ac:dyDescent="0.2">
      <c r="A46" s="35"/>
    </row>
    <row r="47" spans="1:28" x14ac:dyDescent="0.2">
      <c r="A47" s="72" t="s">
        <v>138</v>
      </c>
    </row>
    <row r="48" spans="1:28" s="18" customFormat="1" x14ac:dyDescent="0.25">
      <c r="A48" s="73" t="s">
        <v>1</v>
      </c>
      <c r="B48" s="74" t="s">
        <v>277</v>
      </c>
      <c r="C48" s="74" t="s">
        <v>276</v>
      </c>
      <c r="D48" s="75">
        <v>2025</v>
      </c>
      <c r="E48" s="74" t="s">
        <v>274</v>
      </c>
      <c r="F48" s="74" t="s">
        <v>265</v>
      </c>
      <c r="G48" s="74" t="s">
        <v>264</v>
      </c>
      <c r="H48" s="74" t="s">
        <v>263</v>
      </c>
      <c r="I48" s="75">
        <v>2024</v>
      </c>
      <c r="J48" s="74" t="s">
        <v>256</v>
      </c>
      <c r="K48" s="74" t="str">
        <f t="shared" ref="K48:AB48" si="14">K7</f>
        <v>3T24</v>
      </c>
      <c r="L48" s="74" t="str">
        <f t="shared" si="14"/>
        <v>2T24</v>
      </c>
      <c r="M48" s="74" t="str">
        <f t="shared" si="14"/>
        <v>1T24</v>
      </c>
      <c r="N48" s="75">
        <f t="shared" si="14"/>
        <v>2023</v>
      </c>
      <c r="O48" s="74" t="str">
        <f t="shared" si="14"/>
        <v>4T23</v>
      </c>
      <c r="P48" s="74" t="str">
        <f t="shared" si="14"/>
        <v>3T23</v>
      </c>
      <c r="Q48" s="74" t="str">
        <f t="shared" si="14"/>
        <v>2T23</v>
      </c>
      <c r="R48" s="74" t="str">
        <f t="shared" si="14"/>
        <v>1T23</v>
      </c>
      <c r="S48" s="75">
        <f t="shared" si="14"/>
        <v>2022</v>
      </c>
      <c r="T48" s="74" t="str">
        <f t="shared" si="14"/>
        <v>4T22</v>
      </c>
      <c r="U48" s="74" t="str">
        <f t="shared" si="14"/>
        <v>3T22</v>
      </c>
      <c r="V48" s="74" t="str">
        <f t="shared" si="14"/>
        <v>2T22</v>
      </c>
      <c r="W48" s="74" t="str">
        <f t="shared" si="14"/>
        <v>1T22</v>
      </c>
      <c r="X48" s="75">
        <f t="shared" si="14"/>
        <v>2021</v>
      </c>
      <c r="Y48" s="74" t="str">
        <f t="shared" si="14"/>
        <v>4T21</v>
      </c>
      <c r="Z48" s="74" t="str">
        <f t="shared" si="14"/>
        <v>3T21</v>
      </c>
      <c r="AA48" s="74" t="str">
        <f t="shared" si="14"/>
        <v>2T21</v>
      </c>
      <c r="AB48" s="74" t="str">
        <f t="shared" si="14"/>
        <v>1T21</v>
      </c>
    </row>
    <row r="49" spans="1:28" x14ac:dyDescent="0.2">
      <c r="A49" s="33" t="s">
        <v>139</v>
      </c>
      <c r="B49" s="24">
        <v>-10.892070300000002</v>
      </c>
      <c r="C49" s="24">
        <v>-9.8181215900000005</v>
      </c>
      <c r="D49" s="97">
        <v>-49.9</v>
      </c>
      <c r="E49" s="24">
        <v>-13.8</v>
      </c>
      <c r="F49" s="24">
        <v>-14.259904430000001</v>
      </c>
      <c r="G49" s="24">
        <v>-12.998759809999999</v>
      </c>
      <c r="H49" s="24">
        <v>-8.7845585699999997</v>
      </c>
      <c r="I49" s="97">
        <v>-32.911392790000001</v>
      </c>
      <c r="J49" s="24">
        <v>-8.2216507099999916</v>
      </c>
      <c r="K49" s="24">
        <v>-8.95735931000001</v>
      </c>
      <c r="L49" s="24">
        <v>-8.2580904900000007</v>
      </c>
      <c r="M49" s="24">
        <v>-7.4742922799999993</v>
      </c>
      <c r="N49" s="97">
        <v>-17.619</v>
      </c>
      <c r="O49" s="24">
        <v>-6.9322413500000035</v>
      </c>
      <c r="P49" s="24">
        <v>-4.9805122199999978</v>
      </c>
      <c r="Q49" s="24">
        <v>-3.3841121099999993</v>
      </c>
      <c r="R49" s="24">
        <v>-2.3221343199999995</v>
      </c>
      <c r="S49" s="97">
        <v>-8.5591124099999991</v>
      </c>
      <c r="T49" s="24">
        <v>-2.554964</v>
      </c>
      <c r="U49" s="24">
        <v>-3.85</v>
      </c>
      <c r="V49" s="24">
        <v>-1.8587314700000002</v>
      </c>
      <c r="W49" s="24">
        <v>-0.29541694000000007</v>
      </c>
      <c r="X49" s="97">
        <v>-1.4326411999999999</v>
      </c>
      <c r="Y49" s="24">
        <v>-0.37532108300000011</v>
      </c>
      <c r="Z49" s="24">
        <v>-0.75452221799999986</v>
      </c>
      <c r="AA49" s="24">
        <v>-0.10720239899999999</v>
      </c>
      <c r="AB49" s="24">
        <v>-0.19559549999999998</v>
      </c>
    </row>
    <row r="50" spans="1:28" x14ac:dyDescent="0.2">
      <c r="A50" s="33" t="s">
        <v>140</v>
      </c>
      <c r="B50" s="24">
        <v>-14.445520330000001</v>
      </c>
      <c r="C50" s="24">
        <v>-17.01487788</v>
      </c>
      <c r="D50" s="97">
        <v>-61.4</v>
      </c>
      <c r="E50" s="24">
        <v>-8.8000000000000007</v>
      </c>
      <c r="F50" s="24">
        <v>-18.845442330000001</v>
      </c>
      <c r="G50" s="24">
        <v>-18.35759316</v>
      </c>
      <c r="H50" s="24">
        <v>-15.430179089999999</v>
      </c>
      <c r="I50" s="97">
        <v>-56.56581611</v>
      </c>
      <c r="J50" s="24">
        <v>-15.68348864</v>
      </c>
      <c r="K50" s="24">
        <v>-13.36656846</v>
      </c>
      <c r="L50" s="24">
        <v>-15.831966329999998</v>
      </c>
      <c r="M50" s="24">
        <v>-11.68379268</v>
      </c>
      <c r="N50" s="97">
        <v>-31.247</v>
      </c>
      <c r="O50" s="24">
        <v>-9.5746873000000079</v>
      </c>
      <c r="P50" s="24">
        <v>-8.957210109999993</v>
      </c>
      <c r="Q50" s="24">
        <v>-6.3835246500000009</v>
      </c>
      <c r="R50" s="24">
        <v>-6.3315779399999981</v>
      </c>
      <c r="S50" s="97">
        <v>-35.394024860000002</v>
      </c>
      <c r="T50" s="24">
        <v>-9.9346350000000001</v>
      </c>
      <c r="U50" s="24">
        <v>-8.0660000000000007</v>
      </c>
      <c r="V50" s="24">
        <v>-9.9489178800000051</v>
      </c>
      <c r="W50" s="24">
        <v>-7.4444719799999985</v>
      </c>
      <c r="X50" s="97">
        <v>-27.804585110000001</v>
      </c>
      <c r="Y50" s="24">
        <v>-12.918331598</v>
      </c>
      <c r="Z50" s="24">
        <v>-6.2609809590000003</v>
      </c>
      <c r="AA50" s="24">
        <v>-3.6324857630000005</v>
      </c>
      <c r="AB50" s="24">
        <v>-4.9927867900000003</v>
      </c>
    </row>
    <row r="51" spans="1:28" s="55" customFormat="1" x14ac:dyDescent="0.2">
      <c r="A51" s="19" t="s">
        <v>141</v>
      </c>
      <c r="B51" s="54">
        <f t="shared" ref="B51" si="15">SUM(B49:B50)</f>
        <v>-25.337590630000001</v>
      </c>
      <c r="C51" s="54">
        <f t="shared" ref="C51:J51" si="16">SUM(C49:C50)</f>
        <v>-26.832999470000001</v>
      </c>
      <c r="D51" s="108">
        <f t="shared" si="16"/>
        <v>-111.3</v>
      </c>
      <c r="E51" s="54">
        <f t="shared" si="16"/>
        <v>-22.6</v>
      </c>
      <c r="F51" s="54">
        <f t="shared" si="16"/>
        <v>-33.105346760000003</v>
      </c>
      <c r="G51" s="54">
        <f t="shared" si="16"/>
        <v>-31.35635297</v>
      </c>
      <c r="H51" s="54">
        <f t="shared" si="16"/>
        <v>-24.214737659999997</v>
      </c>
      <c r="I51" s="108">
        <f t="shared" si="16"/>
        <v>-89.477208899999994</v>
      </c>
      <c r="J51" s="54">
        <f t="shared" si="16"/>
        <v>-23.905139349999992</v>
      </c>
      <c r="K51" s="54">
        <f>SUM(K49:K50)</f>
        <v>-22.323927770000012</v>
      </c>
      <c r="L51" s="54">
        <f>SUM(L49:L50)</f>
        <v>-24.090056820000001</v>
      </c>
      <c r="M51" s="54">
        <f>SUM(M49:M50)</f>
        <v>-19.15808496</v>
      </c>
      <c r="N51" s="108">
        <f t="shared" ref="N51:AB51" si="17">SUM(N49:N50)</f>
        <v>-48.866</v>
      </c>
      <c r="O51" s="54">
        <f t="shared" si="17"/>
        <v>-16.506928650000013</v>
      </c>
      <c r="P51" s="54">
        <f t="shared" si="17"/>
        <v>-13.937722329999991</v>
      </c>
      <c r="Q51" s="54">
        <f t="shared" si="17"/>
        <v>-9.7676367600000003</v>
      </c>
      <c r="R51" s="54">
        <f t="shared" si="17"/>
        <v>-8.6537122599999972</v>
      </c>
      <c r="S51" s="108">
        <f t="shared" si="17"/>
        <v>-43.953137269999999</v>
      </c>
      <c r="T51" s="54">
        <f t="shared" si="17"/>
        <v>-12.489599</v>
      </c>
      <c r="U51" s="54">
        <f t="shared" si="17"/>
        <v>-11.916</v>
      </c>
      <c r="V51" s="54">
        <f t="shared" si="17"/>
        <v>-11.807649350000005</v>
      </c>
      <c r="W51" s="54">
        <f t="shared" si="17"/>
        <v>-7.7398889199999985</v>
      </c>
      <c r="X51" s="108">
        <f t="shared" si="17"/>
        <v>-29.23722631</v>
      </c>
      <c r="Y51" s="54">
        <f t="shared" si="17"/>
        <v>-13.293652680999999</v>
      </c>
      <c r="Z51" s="54">
        <f t="shared" si="17"/>
        <v>-7.0155031770000003</v>
      </c>
      <c r="AA51" s="54">
        <f t="shared" si="17"/>
        <v>-3.7396881620000006</v>
      </c>
      <c r="AB51" s="54">
        <f t="shared" si="17"/>
        <v>-5.1883822899999998</v>
      </c>
    </row>
    <row r="52" spans="1:28" x14ac:dyDescent="0.2">
      <c r="A52" s="33" t="s">
        <v>55</v>
      </c>
      <c r="B52" s="24">
        <f>'Alea - Operacional'!B10</f>
        <v>84.232724349999998</v>
      </c>
      <c r="C52" s="24">
        <f>'Alea - Operacional'!C10</f>
        <v>105.05323931999999</v>
      </c>
      <c r="D52" s="97">
        <f>'Alea - Operacional'!D10</f>
        <v>499.44227806999999</v>
      </c>
      <c r="E52" s="24">
        <f>'Alea - Operacional'!E10</f>
        <v>120.9496838</v>
      </c>
      <c r="F52" s="24">
        <f>'Alea - Operacional'!F10</f>
        <v>133.96643359000001</v>
      </c>
      <c r="G52" s="24">
        <f>'Alea - Operacional'!G10</f>
        <v>144.61137807</v>
      </c>
      <c r="H52" s="24">
        <f>'Alea - Operacional'!H10</f>
        <v>99.914782609999989</v>
      </c>
      <c r="I52" s="97">
        <f>'Alea - Operacional'!I10</f>
        <v>339.78850618000001</v>
      </c>
      <c r="J52" s="24">
        <f>'Alea - Operacional'!J10</f>
        <v>58.412276970000008</v>
      </c>
      <c r="K52" s="24">
        <f>'Alea - Operacional'!K10</f>
        <v>88.885759779999987</v>
      </c>
      <c r="L52" s="24">
        <f>'Alea - Operacional'!L10</f>
        <v>111.78980118</v>
      </c>
      <c r="M52" s="24">
        <f>'Alea - Operacional'!M10</f>
        <v>80.700668250000007</v>
      </c>
      <c r="N52" s="97">
        <f>'Alea - Operacional'!N10</f>
        <v>142.76698116</v>
      </c>
      <c r="O52" s="24">
        <f>'Alea - Operacional'!O10</f>
        <v>54.888936939999994</v>
      </c>
      <c r="P52" s="24">
        <f>'Alea - Operacional'!P10</f>
        <v>50.893064140000007</v>
      </c>
      <c r="Q52" s="24">
        <f>'Alea - Operacional'!Q10</f>
        <v>26.257639540000003</v>
      </c>
      <c r="R52" s="24">
        <f>'Alea - Operacional'!R10</f>
        <v>10.727340540000002</v>
      </c>
      <c r="S52" s="97">
        <f>'Alea - Operacional'!S10</f>
        <v>79.392210140000017</v>
      </c>
      <c r="T52" s="24">
        <f>'Alea - Operacional'!T10</f>
        <v>16.719956500000002</v>
      </c>
      <c r="U52" s="24">
        <f>'Alea - Operacional'!U10</f>
        <v>24.721082220000003</v>
      </c>
      <c r="V52" s="24">
        <f>'Alea - Operacional'!V10</f>
        <v>19.129401600000005</v>
      </c>
      <c r="W52" s="24">
        <f>'Alea - Operacional'!W10</f>
        <v>18.82176982</v>
      </c>
      <c r="X52" s="97">
        <f>'Alea - Operacional'!X10</f>
        <v>27.692977709999997</v>
      </c>
      <c r="Y52" s="24">
        <f>'Alea - Operacional'!Y10</f>
        <v>17.431349969999999</v>
      </c>
      <c r="Z52" s="24">
        <f>'Alea - Operacional'!Z10</f>
        <v>6.30707518</v>
      </c>
      <c r="AA52" s="24">
        <f>'Alea - Operacional'!AA10</f>
        <v>3.9545525599999998</v>
      </c>
      <c r="AB52" s="24">
        <f>'Alea - Operacional'!AB10</f>
        <v>0</v>
      </c>
    </row>
    <row r="53" spans="1:28" x14ac:dyDescent="0.2">
      <c r="A53" s="33" t="s">
        <v>54</v>
      </c>
      <c r="B53" s="24">
        <f>'Alea - Operacional'!B9</f>
        <v>85.505300000000005</v>
      </c>
      <c r="C53" s="24">
        <f>'Alea - Operacional'!C9</f>
        <v>47.367053999999996</v>
      </c>
      <c r="D53" s="97">
        <f>'Alea - Operacional'!D9</f>
        <v>262.80906900000002</v>
      </c>
      <c r="E53" s="24">
        <f>'Alea - Operacional'!E9</f>
        <v>69.390156000000005</v>
      </c>
      <c r="F53" s="24">
        <f>'Alea - Operacional'!F9</f>
        <v>76.208171000000007</v>
      </c>
      <c r="G53" s="24">
        <f>'Alea - Operacional'!G9</f>
        <v>21.220864000000002</v>
      </c>
      <c r="H53" s="24">
        <f>'Alea - Operacional'!H9</f>
        <v>95.98987799999999</v>
      </c>
      <c r="I53" s="97">
        <f>'Alea - Operacional'!I9</f>
        <v>555.61290199999996</v>
      </c>
      <c r="J53" s="24">
        <f>'Alea - Operacional'!J9</f>
        <v>245.92009400000001</v>
      </c>
      <c r="K53" s="24">
        <f>'Alea - Operacional'!K9</f>
        <v>111.995732</v>
      </c>
      <c r="L53" s="24">
        <f>'Alea - Operacional'!L9</f>
        <v>109.969656</v>
      </c>
      <c r="M53" s="24">
        <f>'Alea - Operacional'!M9</f>
        <v>87.727419999999995</v>
      </c>
      <c r="N53" s="97">
        <f>'Alea - Operacional'!N9</f>
        <v>365.18315899999999</v>
      </c>
      <c r="O53" s="24">
        <f>'Alea - Operacional'!O9</f>
        <v>157.00288</v>
      </c>
      <c r="P53" s="24">
        <f>'Alea - Operacional'!P9</f>
        <v>132.583279</v>
      </c>
      <c r="Q53" s="24">
        <f>'Alea - Operacional'!Q9</f>
        <v>32.283999999999999</v>
      </c>
      <c r="R53" s="24">
        <f>'Alea - Operacional'!R9</f>
        <v>43.313000000000002</v>
      </c>
      <c r="S53" s="97">
        <f>'Alea - Operacional'!S9</f>
        <v>63.266099999999994</v>
      </c>
      <c r="T53" s="24">
        <f>'Alea - Operacional'!T9</f>
        <v>49.789099999999998</v>
      </c>
      <c r="U53" s="24">
        <f>'Alea - Operacional'!U9</f>
        <v>0</v>
      </c>
      <c r="V53" s="24">
        <f>'Alea - Operacional'!V9</f>
        <v>13.477</v>
      </c>
      <c r="W53" s="24">
        <f>'Alea - Operacional'!W9</f>
        <v>0</v>
      </c>
      <c r="X53" s="97">
        <f>'Alea - Operacional'!X9</f>
        <v>62.741760000000006</v>
      </c>
      <c r="Y53" s="24">
        <f>'Alea - Operacional'!Y9</f>
        <v>36.304872000000003</v>
      </c>
      <c r="Z53" s="24">
        <f>'Alea - Operacional'!Z9</f>
        <v>10.252424999999999</v>
      </c>
      <c r="AA53" s="24">
        <f>'Alea - Operacional'!AA9</f>
        <v>16.184463000000001</v>
      </c>
      <c r="AB53" s="24">
        <f>'Alea - Operacional'!AB9</f>
        <v>0</v>
      </c>
    </row>
    <row r="54" spans="1:28" x14ac:dyDescent="0.2">
      <c r="A54" s="43" t="s">
        <v>230</v>
      </c>
      <c r="B54" s="95">
        <f t="shared" ref="B54:B55" si="18">IFERROR(-B49/B52,0)</f>
        <v>0.12930924868037943</v>
      </c>
      <c r="C54" s="95">
        <f t="shared" ref="C54:AB55" si="19">IFERROR(-C49/C52,0)</f>
        <v>9.3458532583590978E-2</v>
      </c>
      <c r="D54" s="101">
        <f t="shared" si="19"/>
        <v>9.9911445608547783E-2</v>
      </c>
      <c r="E54" s="95">
        <f t="shared" si="19"/>
        <v>0.11409703247194435</v>
      </c>
      <c r="F54" s="95">
        <f t="shared" si="19"/>
        <v>0.10644386095730504</v>
      </c>
      <c r="G54" s="95">
        <f t="shared" si="19"/>
        <v>8.9887531558601644E-2</v>
      </c>
      <c r="H54" s="95">
        <f t="shared" si="19"/>
        <v>8.7920509263268873E-2</v>
      </c>
      <c r="I54" s="101">
        <f t="shared" si="19"/>
        <v>9.6858463989848667E-2</v>
      </c>
      <c r="J54" s="95">
        <f t="shared" si="19"/>
        <v>0.14075210103900851</v>
      </c>
      <c r="K54" s="95">
        <f t="shared" si="19"/>
        <v>0.10077383972607373</v>
      </c>
      <c r="L54" s="95">
        <f t="shared" si="19"/>
        <v>7.3871591172285159E-2</v>
      </c>
      <c r="M54" s="95">
        <f t="shared" si="19"/>
        <v>9.2617476931487475E-2</v>
      </c>
      <c r="N54" s="101">
        <f t="shared" si="19"/>
        <v>0.12341088854610056</v>
      </c>
      <c r="O54" s="95">
        <f t="shared" si="19"/>
        <v>0.12629578447798601</v>
      </c>
      <c r="P54" s="95">
        <f t="shared" si="19"/>
        <v>9.7862298216104177E-2</v>
      </c>
      <c r="Q54" s="95">
        <f t="shared" si="19"/>
        <v>0.12888104830766517</v>
      </c>
      <c r="R54" s="95">
        <f t="shared" si="19"/>
        <v>0.21646878006167958</v>
      </c>
      <c r="S54" s="101">
        <f t="shared" si="19"/>
        <v>0.10780796245509329</v>
      </c>
      <c r="T54" s="95">
        <f t="shared" si="19"/>
        <v>0.1528092492345898</v>
      </c>
      <c r="U54" s="95">
        <f t="shared" si="19"/>
        <v>0.15573751851709991</v>
      </c>
      <c r="V54" s="95">
        <f t="shared" si="19"/>
        <v>9.716621088659666E-2</v>
      </c>
      <c r="W54" s="95">
        <f t="shared" si="19"/>
        <v>1.5695492125617765E-2</v>
      </c>
      <c r="X54" s="101">
        <f t="shared" si="19"/>
        <v>5.1733013870973864E-2</v>
      </c>
      <c r="Y54" s="95">
        <f t="shared" si="19"/>
        <v>2.1531383607462512E-2</v>
      </c>
      <c r="Z54" s="95">
        <f t="shared" si="19"/>
        <v>0.11963108040833594</v>
      </c>
      <c r="AA54" s="95">
        <f t="shared" si="19"/>
        <v>2.7108603912448695E-2</v>
      </c>
      <c r="AB54" s="95">
        <f t="shared" si="19"/>
        <v>0</v>
      </c>
    </row>
    <row r="55" spans="1:28" x14ac:dyDescent="0.2">
      <c r="A55" s="43" t="s">
        <v>142</v>
      </c>
      <c r="B55" s="95">
        <f t="shared" si="18"/>
        <v>0.16894298166312496</v>
      </c>
      <c r="C55" s="95">
        <f t="shared" si="19"/>
        <v>0.35921334436378505</v>
      </c>
      <c r="D55" s="101">
        <f t="shared" si="19"/>
        <v>0.23362968497864126</v>
      </c>
      <c r="E55" s="95">
        <f t="shared" si="19"/>
        <v>0.12681914132027602</v>
      </c>
      <c r="F55" s="95">
        <f t="shared" si="19"/>
        <v>0.24728899910220911</v>
      </c>
      <c r="G55" s="95">
        <f t="shared" si="19"/>
        <v>0.86507284340543333</v>
      </c>
      <c r="H55" s="95">
        <f t="shared" si="19"/>
        <v>0.16074798105275226</v>
      </c>
      <c r="I55" s="101">
        <f t="shared" si="19"/>
        <v>0.10180796001385872</v>
      </c>
      <c r="J55" s="95">
        <f t="shared" si="19"/>
        <v>6.3774734243554732E-2</v>
      </c>
      <c r="K55" s="95">
        <f t="shared" si="19"/>
        <v>0.11934890929593638</v>
      </c>
      <c r="L55" s="95">
        <f t="shared" si="19"/>
        <v>0.14396668049957342</v>
      </c>
      <c r="M55" s="95">
        <f t="shared" si="19"/>
        <v>0.13318290541315361</v>
      </c>
      <c r="N55" s="101">
        <f t="shared" si="19"/>
        <v>8.5565282050698299E-2</v>
      </c>
      <c r="O55" s="95">
        <f t="shared" si="19"/>
        <v>6.0984150736597999E-2</v>
      </c>
      <c r="P55" s="95">
        <f t="shared" si="19"/>
        <v>6.7559123424606154E-2</v>
      </c>
      <c r="Q55" s="95">
        <f t="shared" si="19"/>
        <v>0.19773028899764591</v>
      </c>
      <c r="R55" s="95">
        <f t="shared" si="19"/>
        <v>0.14618193013644859</v>
      </c>
      <c r="S55" s="101">
        <f t="shared" si="19"/>
        <v>0.55944692117895689</v>
      </c>
      <c r="T55" s="95">
        <f t="shared" si="19"/>
        <v>0.19953433582852473</v>
      </c>
      <c r="U55" s="95">
        <f t="shared" si="19"/>
        <v>0</v>
      </c>
      <c r="V55" s="95">
        <f t="shared" si="19"/>
        <v>0.7382145789122212</v>
      </c>
      <c r="W55" s="95">
        <f t="shared" si="19"/>
        <v>0</v>
      </c>
      <c r="X55" s="101">
        <f t="shared" si="19"/>
        <v>0.44315915125747185</v>
      </c>
      <c r="Y55" s="95">
        <f t="shared" si="19"/>
        <v>0.35582914596145659</v>
      </c>
      <c r="Z55" s="95">
        <f t="shared" si="19"/>
        <v>0.61068293198926116</v>
      </c>
      <c r="AA55" s="95">
        <f t="shared" si="19"/>
        <v>0.2244427734797256</v>
      </c>
      <c r="AB55" s="95">
        <f t="shared" si="19"/>
        <v>0</v>
      </c>
    </row>
    <row r="56" spans="1:28" x14ac:dyDescent="0.2">
      <c r="A56" s="55"/>
      <c r="T56" s="56"/>
      <c r="U56" s="56"/>
      <c r="V56" s="56"/>
      <c r="W56" s="56"/>
      <c r="Y56" s="56"/>
      <c r="Z56" s="56"/>
      <c r="AA56" s="56"/>
      <c r="AB56" s="56"/>
    </row>
    <row r="57" spans="1:28" x14ac:dyDescent="0.2">
      <c r="A57" s="72" t="s">
        <v>143</v>
      </c>
    </row>
    <row r="58" spans="1:28" s="18" customFormat="1" x14ac:dyDescent="0.25">
      <c r="A58" s="73" t="s">
        <v>1</v>
      </c>
      <c r="B58" s="74" t="s">
        <v>277</v>
      </c>
      <c r="C58" s="74" t="s">
        <v>276</v>
      </c>
      <c r="D58" s="75">
        <v>2025</v>
      </c>
      <c r="E58" s="74" t="s">
        <v>274</v>
      </c>
      <c r="F58" s="74" t="s">
        <v>265</v>
      </c>
      <c r="G58" s="74" t="s">
        <v>264</v>
      </c>
      <c r="H58" s="74" t="s">
        <v>263</v>
      </c>
      <c r="I58" s="75">
        <v>2024</v>
      </c>
      <c r="J58" s="74" t="s">
        <v>256</v>
      </c>
      <c r="K58" s="74" t="str">
        <f t="shared" ref="K58:AB58" si="20">K7</f>
        <v>3T24</v>
      </c>
      <c r="L58" s="74" t="str">
        <f t="shared" si="20"/>
        <v>2T24</v>
      </c>
      <c r="M58" s="74" t="str">
        <f t="shared" si="20"/>
        <v>1T24</v>
      </c>
      <c r="N58" s="75">
        <f t="shared" si="20"/>
        <v>2023</v>
      </c>
      <c r="O58" s="74" t="str">
        <f t="shared" si="20"/>
        <v>4T23</v>
      </c>
      <c r="P58" s="74" t="str">
        <f t="shared" si="20"/>
        <v>3T23</v>
      </c>
      <c r="Q58" s="74" t="str">
        <f t="shared" si="20"/>
        <v>2T23</v>
      </c>
      <c r="R58" s="74" t="str">
        <f t="shared" si="20"/>
        <v>1T23</v>
      </c>
      <c r="S58" s="75">
        <f t="shared" si="20"/>
        <v>2022</v>
      </c>
      <c r="T58" s="74" t="str">
        <f t="shared" si="20"/>
        <v>4T22</v>
      </c>
      <c r="U58" s="74" t="str">
        <f t="shared" si="20"/>
        <v>3T22</v>
      </c>
      <c r="V58" s="74" t="str">
        <f t="shared" si="20"/>
        <v>2T22</v>
      </c>
      <c r="W58" s="74" t="str">
        <f t="shared" si="20"/>
        <v>1T22</v>
      </c>
      <c r="X58" s="75">
        <f t="shared" si="20"/>
        <v>2021</v>
      </c>
      <c r="Y58" s="74" t="str">
        <f t="shared" si="20"/>
        <v>4T21</v>
      </c>
      <c r="Z58" s="74" t="str">
        <f t="shared" si="20"/>
        <v>3T21</v>
      </c>
      <c r="AA58" s="74" t="str">
        <f t="shared" si="20"/>
        <v>2T21</v>
      </c>
      <c r="AB58" s="74" t="str">
        <f t="shared" si="20"/>
        <v>1T21</v>
      </c>
    </row>
    <row r="59" spans="1:28" s="55" customFormat="1" x14ac:dyDescent="0.2">
      <c r="A59" s="19" t="s">
        <v>144</v>
      </c>
      <c r="B59" s="54">
        <v>-1.0005134899999999</v>
      </c>
      <c r="C59" s="54">
        <v>0.58522103000000003</v>
      </c>
      <c r="D59" s="108">
        <v>-1.5</v>
      </c>
      <c r="E59" s="54">
        <v>-1.1000000000000001</v>
      </c>
      <c r="F59" s="54">
        <v>-0.19386051000000001</v>
      </c>
      <c r="G59" s="54">
        <v>-0.15254516000000001</v>
      </c>
      <c r="H59" s="54">
        <v>-1.8574710000000001E-2</v>
      </c>
      <c r="I59" s="108">
        <v>-0.18031443</v>
      </c>
      <c r="J59" s="54">
        <v>-0.15458860999999999</v>
      </c>
      <c r="K59" s="54">
        <v>4.8676000000000004E-2</v>
      </c>
      <c r="L59" s="54">
        <v>-7.4399670000000001E-2</v>
      </c>
      <c r="M59" s="54">
        <v>-2.1500000000000002E-6</v>
      </c>
      <c r="N59" s="108">
        <v>1.6685879999999997E-2</v>
      </c>
      <c r="O59" s="54">
        <v>4.0000000000000001E-3</v>
      </c>
      <c r="P59" s="54">
        <v>-1.2731000000000041E-4</v>
      </c>
      <c r="Q59" s="54">
        <v>4.34294E-3</v>
      </c>
      <c r="R59" s="54">
        <v>0</v>
      </c>
      <c r="S59" s="108">
        <v>-0.9</v>
      </c>
      <c r="T59" s="54">
        <v>-0.30523101999999896</v>
      </c>
      <c r="U59" s="54">
        <v>3.1840000000000002</v>
      </c>
      <c r="V59" s="54">
        <v>-2.8</v>
      </c>
      <c r="W59" s="54">
        <v>-1.0463148799999999</v>
      </c>
      <c r="X59" s="108">
        <v>-0.82976568699999886</v>
      </c>
      <c r="Y59" s="54">
        <v>-0.30523101999999896</v>
      </c>
      <c r="Z59" s="54">
        <v>-0.16807009499999997</v>
      </c>
      <c r="AA59" s="54">
        <v>-0.21544134200000004</v>
      </c>
      <c r="AB59" s="54">
        <v>-0.14102322999999997</v>
      </c>
    </row>
    <row r="60" spans="1:28" x14ac:dyDescent="0.2">
      <c r="A60" s="23" t="s">
        <v>145</v>
      </c>
      <c r="B60" s="24">
        <v>-1.3469299999999997E-3</v>
      </c>
      <c r="C60" s="24">
        <v>-7.2957000000000002E-4</v>
      </c>
      <c r="D60" s="97">
        <v>0</v>
      </c>
      <c r="E60" s="24">
        <v>0</v>
      </c>
      <c r="F60" s="24">
        <v>0</v>
      </c>
      <c r="G60" s="24">
        <v>0</v>
      </c>
      <c r="H60" s="24">
        <v>0</v>
      </c>
      <c r="I60" s="97">
        <v>0</v>
      </c>
      <c r="J60" s="24">
        <v>0</v>
      </c>
      <c r="K60" s="24">
        <v>0</v>
      </c>
      <c r="L60" s="24">
        <v>0</v>
      </c>
      <c r="M60" s="24">
        <v>0</v>
      </c>
      <c r="N60" s="97">
        <v>0</v>
      </c>
      <c r="O60" s="24">
        <v>0</v>
      </c>
      <c r="P60" s="24">
        <v>0</v>
      </c>
      <c r="Q60" s="24">
        <v>0</v>
      </c>
      <c r="R60" s="24">
        <v>0</v>
      </c>
      <c r="S60" s="97">
        <v>0</v>
      </c>
      <c r="T60" s="24">
        <v>0</v>
      </c>
      <c r="U60" s="24">
        <v>0</v>
      </c>
      <c r="V60" s="24">
        <v>0</v>
      </c>
      <c r="W60" s="24">
        <v>0</v>
      </c>
      <c r="X60" s="97">
        <v>0</v>
      </c>
      <c r="Y60" s="24">
        <v>0</v>
      </c>
      <c r="Z60" s="24">
        <v>0</v>
      </c>
      <c r="AA60" s="24">
        <v>0</v>
      </c>
      <c r="AB60" s="24">
        <v>0</v>
      </c>
    </row>
    <row r="61" spans="1:28" x14ac:dyDescent="0.2">
      <c r="A61" s="23" t="s">
        <v>146</v>
      </c>
      <c r="B61" s="24">
        <v>-0.99916655999999993</v>
      </c>
      <c r="C61" s="24">
        <v>0.58595059999999999</v>
      </c>
      <c r="D61" s="97">
        <v>-1.5</v>
      </c>
      <c r="E61" s="24">
        <v>-1.1000000000000001</v>
      </c>
      <c r="F61" s="24">
        <v>-0.19386051000000001</v>
      </c>
      <c r="G61" s="24">
        <v>-0.15254516000000001</v>
      </c>
      <c r="H61" s="24">
        <v>-1.8574710000000001E-2</v>
      </c>
      <c r="I61" s="97">
        <v>-0.18031443</v>
      </c>
      <c r="J61" s="24">
        <v>-0.15458860999999999</v>
      </c>
      <c r="K61" s="24">
        <v>4.8676000000000004E-2</v>
      </c>
      <c r="L61" s="24">
        <v>-7.4399670000000001E-2</v>
      </c>
      <c r="M61" s="24">
        <v>-2.1500000000000002E-6</v>
      </c>
      <c r="N61" s="97">
        <v>1.6685879999999997E-2</v>
      </c>
      <c r="O61" s="24">
        <v>4.0000000000000001E-3</v>
      </c>
      <c r="P61" s="24">
        <v>-1.2731000000000041E-4</v>
      </c>
      <c r="Q61" s="24">
        <v>4.34294E-3</v>
      </c>
      <c r="R61" s="24">
        <v>0</v>
      </c>
      <c r="S61" s="97">
        <v>-0.9</v>
      </c>
      <c r="T61" s="24">
        <v>-0.30523101999999896</v>
      </c>
      <c r="U61" s="24">
        <v>3.1840000000000002</v>
      </c>
      <c r="V61" s="24">
        <v>-2.8</v>
      </c>
      <c r="W61" s="24">
        <v>-1.0463148799999999</v>
      </c>
      <c r="X61" s="97">
        <v>-0.82976568699999886</v>
      </c>
      <c r="Y61" s="24">
        <v>-0.30523101999999896</v>
      </c>
      <c r="Z61" s="24">
        <v>-0.16807009499999997</v>
      </c>
      <c r="AA61" s="24">
        <v>-0.21544134200000004</v>
      </c>
      <c r="AB61" s="24">
        <v>-0.14102322999999997</v>
      </c>
    </row>
    <row r="62" spans="1:28" x14ac:dyDescent="0.2">
      <c r="A62" s="33" t="s">
        <v>147</v>
      </c>
      <c r="B62" s="24">
        <v>0</v>
      </c>
      <c r="C62" s="24">
        <v>0</v>
      </c>
      <c r="D62" s="97">
        <v>0</v>
      </c>
      <c r="E62" s="24">
        <v>0</v>
      </c>
      <c r="F62" s="24">
        <v>0</v>
      </c>
      <c r="G62" s="24">
        <v>0</v>
      </c>
      <c r="H62" s="24">
        <v>0</v>
      </c>
      <c r="I62" s="97">
        <v>0</v>
      </c>
      <c r="J62" s="24">
        <v>0</v>
      </c>
      <c r="K62" s="24">
        <v>0</v>
      </c>
      <c r="L62" s="24">
        <v>0</v>
      </c>
      <c r="M62" s="24">
        <v>0</v>
      </c>
      <c r="N62" s="97">
        <v>0</v>
      </c>
      <c r="O62" s="24">
        <v>0</v>
      </c>
      <c r="P62" s="24">
        <v>0</v>
      </c>
      <c r="Q62" s="24">
        <v>0</v>
      </c>
      <c r="R62" s="24">
        <v>0</v>
      </c>
      <c r="S62" s="97">
        <v>0</v>
      </c>
      <c r="T62" s="24">
        <v>0</v>
      </c>
      <c r="U62" s="24">
        <v>0</v>
      </c>
      <c r="V62" s="24">
        <v>0</v>
      </c>
      <c r="W62" s="24">
        <v>0</v>
      </c>
      <c r="X62" s="97">
        <v>0</v>
      </c>
      <c r="Y62" s="24">
        <v>0</v>
      </c>
      <c r="Z62" s="24">
        <v>0</v>
      </c>
      <c r="AA62" s="24">
        <v>0</v>
      </c>
      <c r="AB62" s="24">
        <v>0</v>
      </c>
    </row>
    <row r="63" spans="1:28" x14ac:dyDescent="0.2">
      <c r="A63" s="55"/>
    </row>
    <row r="64" spans="1:28" x14ac:dyDescent="0.2">
      <c r="A64" s="72" t="s">
        <v>148</v>
      </c>
    </row>
    <row r="65" spans="1:28" s="18" customFormat="1" x14ac:dyDescent="0.25">
      <c r="A65" s="73" t="s">
        <v>1</v>
      </c>
      <c r="B65" s="74" t="s">
        <v>277</v>
      </c>
      <c r="C65" s="74" t="s">
        <v>276</v>
      </c>
      <c r="D65" s="75">
        <v>2025</v>
      </c>
      <c r="E65" s="74" t="s">
        <v>274</v>
      </c>
      <c r="F65" s="74" t="s">
        <v>265</v>
      </c>
      <c r="G65" s="74" t="s">
        <v>264</v>
      </c>
      <c r="H65" s="74" t="s">
        <v>263</v>
      </c>
      <c r="I65" s="75">
        <v>2024</v>
      </c>
      <c r="J65" s="74" t="s">
        <v>256</v>
      </c>
      <c r="K65" s="74" t="str">
        <f t="shared" ref="K65:AB65" si="21">K7</f>
        <v>3T24</v>
      </c>
      <c r="L65" s="74" t="str">
        <f t="shared" si="21"/>
        <v>2T24</v>
      </c>
      <c r="M65" s="74" t="str">
        <f t="shared" si="21"/>
        <v>1T24</v>
      </c>
      <c r="N65" s="75">
        <f t="shared" si="21"/>
        <v>2023</v>
      </c>
      <c r="O65" s="74" t="str">
        <f t="shared" si="21"/>
        <v>4T23</v>
      </c>
      <c r="P65" s="74" t="str">
        <f t="shared" si="21"/>
        <v>3T23</v>
      </c>
      <c r="Q65" s="74" t="str">
        <f t="shared" si="21"/>
        <v>2T23</v>
      </c>
      <c r="R65" s="74" t="str">
        <f t="shared" si="21"/>
        <v>1T23</v>
      </c>
      <c r="S65" s="75">
        <f t="shared" si="21"/>
        <v>2022</v>
      </c>
      <c r="T65" s="74" t="str">
        <f t="shared" si="21"/>
        <v>4T22</v>
      </c>
      <c r="U65" s="74" t="str">
        <f t="shared" si="21"/>
        <v>3T22</v>
      </c>
      <c r="V65" s="74" t="str">
        <f t="shared" si="21"/>
        <v>2T22</v>
      </c>
      <c r="W65" s="74" t="str">
        <f t="shared" si="21"/>
        <v>1T22</v>
      </c>
      <c r="X65" s="75">
        <f t="shared" si="21"/>
        <v>2021</v>
      </c>
      <c r="Y65" s="74" t="str">
        <f t="shared" si="21"/>
        <v>4T21</v>
      </c>
      <c r="Z65" s="74" t="str">
        <f t="shared" si="21"/>
        <v>3T21</v>
      </c>
      <c r="AA65" s="74" t="str">
        <f t="shared" si="21"/>
        <v>2T21</v>
      </c>
      <c r="AB65" s="74" t="str">
        <f t="shared" si="21"/>
        <v>1T21</v>
      </c>
    </row>
    <row r="66" spans="1:28" x14ac:dyDescent="0.2">
      <c r="A66" s="57" t="s">
        <v>149</v>
      </c>
      <c r="B66" s="24">
        <v>0.5417345899999999</v>
      </c>
      <c r="C66" s="24">
        <v>0.41671577000000004</v>
      </c>
      <c r="D66" s="97">
        <v>5</v>
      </c>
      <c r="E66" s="24">
        <v>0.8</v>
      </c>
      <c r="F66" s="24">
        <v>3.6566702200000001</v>
      </c>
      <c r="G66" s="24">
        <v>0.21095044999999998</v>
      </c>
      <c r="H66" s="24">
        <v>0.32970906</v>
      </c>
      <c r="I66" s="97">
        <v>0.76767641000000009</v>
      </c>
      <c r="J66" s="24">
        <v>0.23542194</v>
      </c>
      <c r="K66" s="24">
        <v>0.25515010999999999</v>
      </c>
      <c r="L66" s="24">
        <v>0.11862708999999998</v>
      </c>
      <c r="M66" s="24">
        <v>0.15847727</v>
      </c>
      <c r="N66" s="97">
        <v>1.0149999999999999</v>
      </c>
      <c r="O66" s="24">
        <v>0.30448926000000004</v>
      </c>
      <c r="P66" s="24">
        <v>0.34470439999999997</v>
      </c>
      <c r="Q66" s="24">
        <v>0.23236685000000004</v>
      </c>
      <c r="R66" s="24">
        <v>0.13343948999999997</v>
      </c>
      <c r="S66" s="97">
        <v>0.26264941999999997</v>
      </c>
      <c r="T66" s="24">
        <v>0</v>
      </c>
      <c r="U66" s="24">
        <v>6.6000000000000003E-2</v>
      </c>
      <c r="V66" s="24">
        <v>0.11222748</v>
      </c>
      <c r="W66" s="24">
        <v>7.5968939999999985E-2</v>
      </c>
      <c r="X66" s="97">
        <v>0.31443565200000001</v>
      </c>
      <c r="Y66" s="24">
        <v>0.21633590200000002</v>
      </c>
      <c r="Z66" s="24">
        <v>0</v>
      </c>
      <c r="AA66" s="24">
        <v>0</v>
      </c>
      <c r="AB66" s="24">
        <v>9.8099749999999999E-2</v>
      </c>
    </row>
    <row r="67" spans="1:28" x14ac:dyDescent="0.2">
      <c r="A67" s="57" t="s">
        <v>150</v>
      </c>
      <c r="B67" s="24">
        <v>-6.347057089999999</v>
      </c>
      <c r="C67" s="24">
        <v>-5.0837781099999999</v>
      </c>
      <c r="D67" s="97">
        <v>-11.9</v>
      </c>
      <c r="E67" s="24">
        <v>-7.4</v>
      </c>
      <c r="F67" s="24">
        <v>-1.8734193100000001</v>
      </c>
      <c r="G67" s="24">
        <v>-1.4568577600000001</v>
      </c>
      <c r="H67" s="24">
        <v>-1.14749685</v>
      </c>
      <c r="I67" s="97">
        <v>-1.789252570000001</v>
      </c>
      <c r="J67" s="24">
        <v>-0.71330104000000094</v>
      </c>
      <c r="K67" s="24">
        <v>-0.41399005</v>
      </c>
      <c r="L67" s="24">
        <v>-0.30931183000000007</v>
      </c>
      <c r="M67" s="24">
        <v>-0.35264964999999998</v>
      </c>
      <c r="N67" s="97">
        <v>-0.79600000000000004</v>
      </c>
      <c r="O67" s="24">
        <v>-0.3650473600000001</v>
      </c>
      <c r="P67" s="24">
        <v>-0.31238809999999995</v>
      </c>
      <c r="Q67" s="24">
        <v>-2.5684479999999951E-2</v>
      </c>
      <c r="R67" s="24">
        <v>-9.288006E-2</v>
      </c>
      <c r="S67" s="97">
        <v>-0.21337512</v>
      </c>
      <c r="T67" s="24">
        <v>-0.16161300000000001</v>
      </c>
      <c r="U67" s="24">
        <v>-1.9E-2</v>
      </c>
      <c r="V67" s="24">
        <v>-4.6093600000000024E-3</v>
      </c>
      <c r="W67" s="24">
        <v>-2.8152760000000002E-2</v>
      </c>
      <c r="X67" s="97">
        <v>-8.6359752999999984E-2</v>
      </c>
      <c r="Y67" s="24">
        <v>-8.3075902999999979E-2</v>
      </c>
      <c r="Z67" s="24">
        <v>0</v>
      </c>
      <c r="AA67" s="24">
        <v>0</v>
      </c>
      <c r="AB67" s="24">
        <v>-3.2838499999999996E-3</v>
      </c>
    </row>
    <row r="68" spans="1:28" s="55" customFormat="1" x14ac:dyDescent="0.2">
      <c r="A68" s="58" t="s">
        <v>151</v>
      </c>
      <c r="B68" s="54">
        <v>-5.8053224999999991</v>
      </c>
      <c r="C68" s="54">
        <v>-4.6670623400000002</v>
      </c>
      <c r="D68" s="108">
        <v>-6.8</v>
      </c>
      <c r="E68" s="54">
        <v>-6.6</v>
      </c>
      <c r="F68" s="54">
        <v>1.78325091</v>
      </c>
      <c r="G68" s="54">
        <v>-1.24590731</v>
      </c>
      <c r="H68" s="54">
        <v>-0.81778779000000001</v>
      </c>
      <c r="I68" s="108">
        <v>-1.0215761600000011</v>
      </c>
      <c r="J68" s="54">
        <v>-0.47787910000000094</v>
      </c>
      <c r="K68" s="54">
        <v>-0.15883993999999999</v>
      </c>
      <c r="L68" s="54">
        <v>-0.19068474000000007</v>
      </c>
      <c r="M68" s="54">
        <v>-0.19417238000000001</v>
      </c>
      <c r="N68" s="108">
        <v>0.21899999999999986</v>
      </c>
      <c r="O68" s="54">
        <v>-6.0558100000000059E-2</v>
      </c>
      <c r="P68" s="54">
        <v>3.231630000000002E-2</v>
      </c>
      <c r="Q68" s="54">
        <v>0.20668237000000009</v>
      </c>
      <c r="R68" s="54">
        <v>4.0559429999999966E-2</v>
      </c>
      <c r="S68" s="108">
        <v>4.9274299999999965E-2</v>
      </c>
      <c r="T68" s="54">
        <v>-0.16161300000000001</v>
      </c>
      <c r="U68" s="54">
        <v>4.7E-2</v>
      </c>
      <c r="V68" s="54">
        <v>0.10761812</v>
      </c>
      <c r="W68" s="54">
        <v>4.7816179999999986E-2</v>
      </c>
      <c r="X68" s="108">
        <v>0.22807589900000003</v>
      </c>
      <c r="Y68" s="54">
        <v>0.13325999900000005</v>
      </c>
      <c r="Z68" s="54">
        <v>0</v>
      </c>
      <c r="AA68" s="54">
        <v>0</v>
      </c>
      <c r="AB68" s="54">
        <v>9.4815899999999995E-2</v>
      </c>
    </row>
    <row r="69" spans="1:28" x14ac:dyDescent="0.2">
      <c r="A69" s="55"/>
    </row>
    <row r="70" spans="1:28" x14ac:dyDescent="0.2">
      <c r="A70" s="72" t="s">
        <v>152</v>
      </c>
    </row>
    <row r="71" spans="1:28" s="18" customFormat="1" x14ac:dyDescent="0.25">
      <c r="A71" s="73" t="s">
        <v>1</v>
      </c>
      <c r="B71" s="74" t="s">
        <v>277</v>
      </c>
      <c r="C71" s="74" t="s">
        <v>276</v>
      </c>
      <c r="D71" s="75">
        <v>2025</v>
      </c>
      <c r="E71" s="74" t="s">
        <v>274</v>
      </c>
      <c r="F71" s="74" t="s">
        <v>265</v>
      </c>
      <c r="G71" s="74" t="s">
        <v>264</v>
      </c>
      <c r="H71" s="74" t="s">
        <v>263</v>
      </c>
      <c r="I71" s="75">
        <v>2024</v>
      </c>
      <c r="J71" s="74" t="s">
        <v>256</v>
      </c>
      <c r="K71" s="74" t="str">
        <f t="shared" ref="K71:AB71" si="22">K7</f>
        <v>3T24</v>
      </c>
      <c r="L71" s="74" t="str">
        <f t="shared" si="22"/>
        <v>2T24</v>
      </c>
      <c r="M71" s="74" t="str">
        <f t="shared" si="22"/>
        <v>1T24</v>
      </c>
      <c r="N71" s="75">
        <f t="shared" si="22"/>
        <v>2023</v>
      </c>
      <c r="O71" s="74" t="str">
        <f t="shared" si="22"/>
        <v>4T23</v>
      </c>
      <c r="P71" s="74" t="str">
        <f t="shared" si="22"/>
        <v>3T23</v>
      </c>
      <c r="Q71" s="74" t="str">
        <f t="shared" si="22"/>
        <v>2T23</v>
      </c>
      <c r="R71" s="74" t="str">
        <f t="shared" si="22"/>
        <v>1T23</v>
      </c>
      <c r="S71" s="75">
        <f t="shared" si="22"/>
        <v>2022</v>
      </c>
      <c r="T71" s="74" t="str">
        <f t="shared" si="22"/>
        <v>4T22</v>
      </c>
      <c r="U71" s="74" t="str">
        <f t="shared" si="22"/>
        <v>3T22</v>
      </c>
      <c r="V71" s="74" t="str">
        <f t="shared" si="22"/>
        <v>2T22</v>
      </c>
      <c r="W71" s="74" t="str">
        <f t="shared" si="22"/>
        <v>1T22</v>
      </c>
      <c r="X71" s="75">
        <f t="shared" si="22"/>
        <v>2021</v>
      </c>
      <c r="Y71" s="74" t="str">
        <f t="shared" si="22"/>
        <v>4T21</v>
      </c>
      <c r="Z71" s="74" t="str">
        <f t="shared" si="22"/>
        <v>3T21</v>
      </c>
      <c r="AA71" s="74" t="str">
        <f t="shared" si="22"/>
        <v>2T21</v>
      </c>
      <c r="AB71" s="74" t="str">
        <f t="shared" si="22"/>
        <v>1T21</v>
      </c>
    </row>
    <row r="72" spans="1:28" x14ac:dyDescent="0.2">
      <c r="A72" s="57" t="s">
        <v>153</v>
      </c>
      <c r="B72" s="24">
        <v>-34.743501469999906</v>
      </c>
      <c r="C72" s="24">
        <v>-38.129146690000013</v>
      </c>
      <c r="D72" s="97">
        <v>-151.69999999999999</v>
      </c>
      <c r="E72" s="24">
        <v>-58.4</v>
      </c>
      <c r="F72" s="24">
        <v>-40.427967621811355</v>
      </c>
      <c r="G72" s="24">
        <v>-30.280199445283014</v>
      </c>
      <c r="H72" s="24">
        <v>-22.521636583229242</v>
      </c>
      <c r="I72" s="97">
        <v>-71.946643471393259</v>
      </c>
      <c r="J72" s="24">
        <v>-21.018276047573508</v>
      </c>
      <c r="K72" s="24">
        <v>-15.940012667254702</v>
      </c>
      <c r="L72" s="24">
        <v>-17.854619704484602</v>
      </c>
      <c r="M72" s="24">
        <v>-17.133950052080433</v>
      </c>
      <c r="N72" s="97">
        <v>-70.131314120000013</v>
      </c>
      <c r="O72" s="24">
        <v>-22.576196390000032</v>
      </c>
      <c r="P72" s="24">
        <v>-13.434516520000072</v>
      </c>
      <c r="Q72" s="24">
        <v>-13.274151579999884</v>
      </c>
      <c r="R72" s="24">
        <v>-20.850576940000007</v>
      </c>
      <c r="S72" s="97">
        <v>-80.5</v>
      </c>
      <c r="T72" s="24">
        <v>-24.765808019999998</v>
      </c>
      <c r="U72" s="24">
        <v>-22.684999999999999</v>
      </c>
      <c r="V72" s="24">
        <v>-19.870174219999964</v>
      </c>
      <c r="W72" s="24">
        <v>-13.31877158</v>
      </c>
      <c r="X72" s="97">
        <v>-48.267114669999998</v>
      </c>
      <c r="Y72" s="24">
        <v>-28.383556596999991</v>
      </c>
      <c r="Z72" s="24">
        <v>-10.164116160000001</v>
      </c>
      <c r="AA72" s="24">
        <v>-4.3438290630000012</v>
      </c>
      <c r="AB72" s="24">
        <v>-5.3756128499999996</v>
      </c>
    </row>
    <row r="73" spans="1:28" x14ac:dyDescent="0.2">
      <c r="A73" s="57" t="s">
        <v>154</v>
      </c>
      <c r="B73" s="24">
        <v>4.8675752449581298</v>
      </c>
      <c r="C73" s="24">
        <v>5.3419051818907466</v>
      </c>
      <c r="D73" s="97">
        <v>21.2</v>
      </c>
      <c r="E73" s="24">
        <v>8.1999999999999993</v>
      </c>
      <c r="F73" s="24">
        <v>5.6639707016812162</v>
      </c>
      <c r="G73" s="24">
        <v>4.2422652581382119</v>
      </c>
      <c r="H73" s="24">
        <v>3.155288214204</v>
      </c>
      <c r="I73" s="97">
        <v>0</v>
      </c>
      <c r="J73" s="24">
        <v>0</v>
      </c>
      <c r="K73" s="24">
        <v>0</v>
      </c>
      <c r="L73" s="24">
        <v>-1.7134006740000001</v>
      </c>
      <c r="M73" s="24">
        <v>1.7134006740000001</v>
      </c>
      <c r="N73" s="97">
        <v>0</v>
      </c>
      <c r="O73" s="24">
        <v>0</v>
      </c>
      <c r="P73" s="24">
        <v>0</v>
      </c>
      <c r="Q73" s="24">
        <v>0</v>
      </c>
      <c r="R73" s="24">
        <v>0</v>
      </c>
      <c r="S73" s="97">
        <v>0</v>
      </c>
      <c r="T73" s="24">
        <v>0</v>
      </c>
      <c r="U73" s="24">
        <v>0</v>
      </c>
      <c r="V73" s="24">
        <v>0</v>
      </c>
      <c r="W73" s="24">
        <v>0</v>
      </c>
      <c r="X73" s="97">
        <v>0</v>
      </c>
      <c r="Y73" s="24">
        <v>0</v>
      </c>
      <c r="Z73" s="24">
        <v>0</v>
      </c>
      <c r="AA73" s="24">
        <v>0</v>
      </c>
      <c r="AB73" s="24">
        <v>0</v>
      </c>
    </row>
    <row r="74" spans="1:28" s="55" customFormat="1" x14ac:dyDescent="0.2">
      <c r="A74" s="58" t="s">
        <v>155</v>
      </c>
      <c r="B74" s="54">
        <f t="shared" ref="B74" si="23">B15</f>
        <v>-29.875926225041777</v>
      </c>
      <c r="C74" s="54">
        <f t="shared" ref="C74:AB74" si="24">C15</f>
        <v>-32.787241508109268</v>
      </c>
      <c r="D74" s="108">
        <f t="shared" si="24"/>
        <v>-130.4</v>
      </c>
      <c r="E74" s="54">
        <f t="shared" si="24"/>
        <v>-50.2</v>
      </c>
      <c r="F74" s="54">
        <f t="shared" si="24"/>
        <v>-34.763996920130133</v>
      </c>
      <c r="G74" s="54">
        <f t="shared" si="24"/>
        <v>-26.037934187144806</v>
      </c>
      <c r="H74" s="54">
        <f t="shared" si="24"/>
        <v>-19.366348369025243</v>
      </c>
      <c r="I74" s="108">
        <f t="shared" si="24"/>
        <v>-71.946643471393259</v>
      </c>
      <c r="J74" s="54">
        <f t="shared" si="24"/>
        <v>-21.018276047573508</v>
      </c>
      <c r="K74" s="54">
        <f t="shared" si="24"/>
        <v>-15.940012667254702</v>
      </c>
      <c r="L74" s="54">
        <f t="shared" si="24"/>
        <v>-19.568020378484601</v>
      </c>
      <c r="M74" s="54">
        <f t="shared" si="24"/>
        <v>-15.420549378080432</v>
      </c>
      <c r="N74" s="108">
        <f t="shared" si="24"/>
        <v>-70.131314120000013</v>
      </c>
      <c r="O74" s="54">
        <f t="shared" si="24"/>
        <v>-22.576196390000032</v>
      </c>
      <c r="P74" s="54">
        <f t="shared" si="24"/>
        <v>-13.434516520000072</v>
      </c>
      <c r="Q74" s="54">
        <f t="shared" si="24"/>
        <v>-13.274151579999884</v>
      </c>
      <c r="R74" s="54">
        <f t="shared" si="24"/>
        <v>-20.850576940000007</v>
      </c>
      <c r="S74" s="108">
        <f t="shared" si="24"/>
        <v>-79.593861089999962</v>
      </c>
      <c r="T74" s="54">
        <f t="shared" si="24"/>
        <v>-24.765808019999998</v>
      </c>
      <c r="U74" s="54">
        <f t="shared" si="24"/>
        <v>-22.684999999999999</v>
      </c>
      <c r="V74" s="54">
        <f t="shared" si="24"/>
        <v>-19.870174219999964</v>
      </c>
      <c r="W74" s="54">
        <f t="shared" si="24"/>
        <v>-13.31877158</v>
      </c>
      <c r="X74" s="108">
        <f t="shared" si="24"/>
        <v>-48.267114669999998</v>
      </c>
      <c r="Y74" s="54">
        <f t="shared" si="24"/>
        <v>-28.383556596999991</v>
      </c>
      <c r="Z74" s="54">
        <f t="shared" si="24"/>
        <v>-10.164116160000001</v>
      </c>
      <c r="AA74" s="54">
        <f t="shared" si="24"/>
        <v>-4.3438290630000012</v>
      </c>
      <c r="AB74" s="54">
        <f t="shared" si="24"/>
        <v>-5.3756128499999996</v>
      </c>
    </row>
    <row r="75" spans="1:28" x14ac:dyDescent="0.2">
      <c r="A75" s="43" t="s">
        <v>156</v>
      </c>
      <c r="B75" s="95">
        <f t="shared" ref="B75" si="25">B74/B39</f>
        <v>-0.35107101190601875</v>
      </c>
      <c r="C75" s="95">
        <f t="shared" ref="C75:E75" si="26">C74/C39</f>
        <v>-0.44979536150025112</v>
      </c>
      <c r="D75" s="101">
        <f t="shared" si="26"/>
        <v>-0.3689869835880023</v>
      </c>
      <c r="E75" s="95">
        <f t="shared" si="26"/>
        <v>-0.61595092024539877</v>
      </c>
      <c r="F75" s="95">
        <f>F74/F39</f>
        <v>-0.36402492495311689</v>
      </c>
      <c r="G75" s="95">
        <f t="shared" ref="G75:AA75" si="27">G74/G39</f>
        <v>-0.26248805255606944</v>
      </c>
      <c r="H75" s="95">
        <f t="shared" si="27"/>
        <v>-0.25069135108702933</v>
      </c>
      <c r="I75" s="101">
        <f t="shared" si="27"/>
        <v>-0.27536289840603534</v>
      </c>
      <c r="J75" s="95">
        <f t="shared" si="27"/>
        <v>-0.35548419348384175</v>
      </c>
      <c r="K75" s="95">
        <f t="shared" si="27"/>
        <v>-0.21317797554724566</v>
      </c>
      <c r="L75" s="95">
        <f t="shared" si="27"/>
        <v>-0.27090752150317188</v>
      </c>
      <c r="M75" s="95">
        <f t="shared" si="27"/>
        <v>-0.2796162757812089</v>
      </c>
      <c r="N75" s="101">
        <f t="shared" si="27"/>
        <v>-0.64908755641115834</v>
      </c>
      <c r="O75" s="95">
        <f t="shared" si="27"/>
        <v>-0.49995073802970247</v>
      </c>
      <c r="P75" s="95">
        <f t="shared" si="27"/>
        <v>-0.4011123572289198</v>
      </c>
      <c r="Q75" s="95">
        <f t="shared" si="27"/>
        <v>-0.60556219439869585</v>
      </c>
      <c r="R75" s="95">
        <f t="shared" si="27"/>
        <v>-2.7891394754127523</v>
      </c>
      <c r="S75" s="101">
        <f t="shared" si="27"/>
        <v>-2.6204706197110963</v>
      </c>
      <c r="T75" s="95">
        <f t="shared" si="27"/>
        <v>-2.8369737802985844</v>
      </c>
      <c r="U75" s="95">
        <f t="shared" si="27"/>
        <v>-7.3509397278029809</v>
      </c>
      <c r="V75" s="95">
        <f t="shared" si="27"/>
        <v>-2.4137424618387433</v>
      </c>
      <c r="W75" s="95">
        <f t="shared" si="27"/>
        <v>-1.2898135857948512</v>
      </c>
      <c r="X75" s="101">
        <f t="shared" si="27"/>
        <v>-2.5328614746112872</v>
      </c>
      <c r="Y75" s="95">
        <f t="shared" si="27"/>
        <v>-2.5622780595918373</v>
      </c>
      <c r="Z75" s="95">
        <f t="shared" si="27"/>
        <v>-1.2473943360423292</v>
      </c>
      <c r="AA75" s="95">
        <f t="shared" si="27"/>
        <v>25.643993225823039</v>
      </c>
      <c r="AB75" s="95">
        <v>0</v>
      </c>
    </row>
    <row r="77" spans="1:28" s="6" customFormat="1" x14ac:dyDescent="0.2">
      <c r="A77" s="72" t="s">
        <v>157</v>
      </c>
      <c r="T77" s="4"/>
      <c r="U77" s="4"/>
      <c r="V77" s="4"/>
      <c r="W77" s="4"/>
      <c r="Y77" s="4"/>
      <c r="Z77" s="4"/>
      <c r="AA77" s="4"/>
      <c r="AB77" s="4"/>
    </row>
    <row r="78" spans="1:28" s="18" customFormat="1" x14ac:dyDescent="0.25">
      <c r="A78" s="73" t="s">
        <v>1</v>
      </c>
      <c r="B78" s="74" t="s">
        <v>277</v>
      </c>
      <c r="C78" s="74" t="s">
        <v>276</v>
      </c>
      <c r="D78" s="75">
        <v>2025</v>
      </c>
      <c r="E78" s="74" t="s">
        <v>274</v>
      </c>
      <c r="F78" s="74" t="s">
        <v>265</v>
      </c>
      <c r="G78" s="74" t="s">
        <v>264</v>
      </c>
      <c r="H78" s="74" t="s">
        <v>263</v>
      </c>
      <c r="I78" s="75">
        <v>2024</v>
      </c>
      <c r="J78" s="74" t="s">
        <v>256</v>
      </c>
      <c r="K78" s="74" t="str">
        <f t="shared" ref="K78:AB78" si="28">K7</f>
        <v>3T24</v>
      </c>
      <c r="L78" s="74" t="str">
        <f t="shared" si="28"/>
        <v>2T24</v>
      </c>
      <c r="M78" s="74" t="str">
        <f t="shared" si="28"/>
        <v>1T24</v>
      </c>
      <c r="N78" s="75">
        <f t="shared" si="28"/>
        <v>2023</v>
      </c>
      <c r="O78" s="74" t="str">
        <f t="shared" si="28"/>
        <v>4T23</v>
      </c>
      <c r="P78" s="74" t="str">
        <f t="shared" si="28"/>
        <v>3T23</v>
      </c>
      <c r="Q78" s="74" t="str">
        <f t="shared" si="28"/>
        <v>2T23</v>
      </c>
      <c r="R78" s="74" t="str">
        <f t="shared" si="28"/>
        <v>1T23</v>
      </c>
      <c r="S78" s="75">
        <f t="shared" si="28"/>
        <v>2022</v>
      </c>
      <c r="T78" s="74" t="str">
        <f t="shared" si="28"/>
        <v>4T22</v>
      </c>
      <c r="U78" s="74" t="str">
        <f t="shared" si="28"/>
        <v>3T22</v>
      </c>
      <c r="V78" s="74" t="str">
        <f t="shared" si="28"/>
        <v>2T22</v>
      </c>
      <c r="W78" s="74" t="str">
        <f t="shared" si="28"/>
        <v>1T22</v>
      </c>
      <c r="X78" s="75">
        <f t="shared" si="28"/>
        <v>2021</v>
      </c>
      <c r="Y78" s="74" t="str">
        <f t="shared" si="28"/>
        <v>4T21</v>
      </c>
      <c r="Z78" s="74" t="str">
        <f t="shared" si="28"/>
        <v>3T21</v>
      </c>
      <c r="AA78" s="74" t="str">
        <f t="shared" si="28"/>
        <v>2T21</v>
      </c>
      <c r="AB78" s="74" t="str">
        <f t="shared" si="28"/>
        <v>1T21</v>
      </c>
    </row>
    <row r="79" spans="1:28" s="59" customFormat="1" x14ac:dyDescent="0.2">
      <c r="A79" s="34" t="s">
        <v>155</v>
      </c>
      <c r="B79" s="54">
        <f t="shared" ref="B79" si="29">B15</f>
        <v>-29.875926225041777</v>
      </c>
      <c r="C79" s="54">
        <f t="shared" ref="C79:AB79" si="30">C15</f>
        <v>-32.787241508109268</v>
      </c>
      <c r="D79" s="108">
        <f t="shared" si="30"/>
        <v>-130.4</v>
      </c>
      <c r="E79" s="54">
        <f t="shared" si="30"/>
        <v>-50.2</v>
      </c>
      <c r="F79" s="54">
        <f t="shared" si="30"/>
        <v>-34.763996920130133</v>
      </c>
      <c r="G79" s="54">
        <f t="shared" si="30"/>
        <v>-26.037934187144806</v>
      </c>
      <c r="H79" s="54">
        <f t="shared" si="30"/>
        <v>-19.366348369025243</v>
      </c>
      <c r="I79" s="108">
        <f t="shared" si="30"/>
        <v>-71.946643471393259</v>
      </c>
      <c r="J79" s="54">
        <f t="shared" si="30"/>
        <v>-21.018276047573508</v>
      </c>
      <c r="K79" s="54">
        <f t="shared" si="30"/>
        <v>-15.940012667254702</v>
      </c>
      <c r="L79" s="54">
        <f t="shared" si="30"/>
        <v>-19.568020378484601</v>
      </c>
      <c r="M79" s="54">
        <f t="shared" si="30"/>
        <v>-15.420549378080432</v>
      </c>
      <c r="N79" s="108">
        <f t="shared" si="30"/>
        <v>-70.131314120000013</v>
      </c>
      <c r="O79" s="54">
        <f t="shared" si="30"/>
        <v>-22.576196390000032</v>
      </c>
      <c r="P79" s="54">
        <f t="shared" si="30"/>
        <v>-13.434516520000072</v>
      </c>
      <c r="Q79" s="54">
        <f t="shared" si="30"/>
        <v>-13.274151579999884</v>
      </c>
      <c r="R79" s="54">
        <f t="shared" si="30"/>
        <v>-20.850576940000007</v>
      </c>
      <c r="S79" s="108">
        <f t="shared" si="30"/>
        <v>-79.593861089999962</v>
      </c>
      <c r="T79" s="54">
        <f t="shared" si="30"/>
        <v>-24.765808019999998</v>
      </c>
      <c r="U79" s="54">
        <f t="shared" si="30"/>
        <v>-22.684999999999999</v>
      </c>
      <c r="V79" s="54">
        <f t="shared" si="30"/>
        <v>-19.870174219999964</v>
      </c>
      <c r="W79" s="54">
        <f t="shared" si="30"/>
        <v>-13.31877158</v>
      </c>
      <c r="X79" s="108">
        <f t="shared" si="30"/>
        <v>-48.267114669999998</v>
      </c>
      <c r="Y79" s="54">
        <f t="shared" si="30"/>
        <v>-28.383556596999991</v>
      </c>
      <c r="Z79" s="54">
        <f t="shared" si="30"/>
        <v>-10.164116160000001</v>
      </c>
      <c r="AA79" s="54">
        <f t="shared" si="30"/>
        <v>-4.3438290630000012</v>
      </c>
      <c r="AB79" s="54">
        <f t="shared" si="30"/>
        <v>-5.3756128499999996</v>
      </c>
    </row>
    <row r="80" spans="1:28" s="6" customFormat="1" x14ac:dyDescent="0.2">
      <c r="A80" s="39" t="s">
        <v>158</v>
      </c>
      <c r="B80" s="24">
        <f t="shared" ref="B80" si="31">-B68</f>
        <v>5.8053224999999991</v>
      </c>
      <c r="C80" s="24">
        <f t="shared" ref="C80:J80" si="32">-C68</f>
        <v>4.6670623400000002</v>
      </c>
      <c r="D80" s="97">
        <f t="shared" si="32"/>
        <v>6.8</v>
      </c>
      <c r="E80" s="24">
        <f t="shared" si="32"/>
        <v>6.6</v>
      </c>
      <c r="F80" s="24">
        <f t="shared" si="32"/>
        <v>-1.78325091</v>
      </c>
      <c r="G80" s="24">
        <f t="shared" si="32"/>
        <v>1.24590731</v>
      </c>
      <c r="H80" s="24">
        <f t="shared" si="32"/>
        <v>0.81778779000000001</v>
      </c>
      <c r="I80" s="97">
        <f t="shared" si="32"/>
        <v>1.0215761600000011</v>
      </c>
      <c r="J80" s="24">
        <f t="shared" si="32"/>
        <v>0.47787910000000094</v>
      </c>
      <c r="K80" s="24">
        <f>-K68</f>
        <v>0.15883993999999999</v>
      </c>
      <c r="L80" s="24">
        <f>-L68</f>
        <v>0.19068474000000007</v>
      </c>
      <c r="M80" s="24">
        <f>-M68</f>
        <v>0.19417238000000001</v>
      </c>
      <c r="N80" s="97">
        <f t="shared" ref="N80:AB80" si="33">-N68</f>
        <v>-0.21899999999999986</v>
      </c>
      <c r="O80" s="24">
        <f t="shared" si="33"/>
        <v>6.0558100000000059E-2</v>
      </c>
      <c r="P80" s="24">
        <f t="shared" si="33"/>
        <v>-3.231630000000002E-2</v>
      </c>
      <c r="Q80" s="24">
        <f t="shared" si="33"/>
        <v>-0.20668237000000009</v>
      </c>
      <c r="R80" s="24">
        <f t="shared" si="33"/>
        <v>-4.0559429999999966E-2</v>
      </c>
      <c r="S80" s="97">
        <f t="shared" si="33"/>
        <v>-4.9274299999999965E-2</v>
      </c>
      <c r="T80" s="24">
        <f t="shared" si="33"/>
        <v>0.16161300000000001</v>
      </c>
      <c r="U80" s="24">
        <f t="shared" si="33"/>
        <v>-4.7E-2</v>
      </c>
      <c r="V80" s="24">
        <f t="shared" si="33"/>
        <v>-0.10761812</v>
      </c>
      <c r="W80" s="24">
        <f t="shared" si="33"/>
        <v>-4.7816179999999986E-2</v>
      </c>
      <c r="X80" s="97">
        <f t="shared" si="33"/>
        <v>-0.22807589900000003</v>
      </c>
      <c r="Y80" s="24">
        <f t="shared" si="33"/>
        <v>-0.13325999900000005</v>
      </c>
      <c r="Z80" s="24">
        <f t="shared" si="33"/>
        <v>0</v>
      </c>
      <c r="AA80" s="24">
        <f t="shared" si="33"/>
        <v>0</v>
      </c>
      <c r="AB80" s="24">
        <f t="shared" si="33"/>
        <v>-9.4815899999999995E-2</v>
      </c>
    </row>
    <row r="81" spans="1:62" s="6" customFormat="1" x14ac:dyDescent="0.2">
      <c r="A81" s="39" t="s">
        <v>159</v>
      </c>
      <c r="B81" s="24">
        <v>0.42708622999999812</v>
      </c>
      <c r="C81" s="24">
        <v>1.2749804200000019</v>
      </c>
      <c r="D81" s="97">
        <v>0</v>
      </c>
      <c r="E81" s="24">
        <v>0</v>
      </c>
      <c r="F81" s="24">
        <v>0</v>
      </c>
      <c r="G81" s="24">
        <v>0</v>
      </c>
      <c r="H81" s="24">
        <v>0</v>
      </c>
      <c r="I81" s="97">
        <v>0</v>
      </c>
      <c r="J81" s="24">
        <v>0</v>
      </c>
      <c r="K81" s="24">
        <v>0</v>
      </c>
      <c r="L81" s="24">
        <v>0</v>
      </c>
      <c r="M81" s="24">
        <v>0</v>
      </c>
      <c r="N81" s="97">
        <v>-1E-3</v>
      </c>
      <c r="O81" s="24">
        <v>-9.9999000000144597E-4</v>
      </c>
      <c r="P81" s="24">
        <v>-9.9999985541217026E-9</v>
      </c>
      <c r="Q81" s="24">
        <v>0</v>
      </c>
      <c r="R81" s="24">
        <v>0</v>
      </c>
      <c r="S81" s="97">
        <v>0</v>
      </c>
      <c r="T81" s="24">
        <v>0</v>
      </c>
      <c r="U81" s="24">
        <v>0</v>
      </c>
      <c r="V81" s="24">
        <v>0</v>
      </c>
      <c r="W81" s="24">
        <v>0</v>
      </c>
      <c r="X81" s="97">
        <v>0</v>
      </c>
      <c r="Y81" s="24">
        <v>0</v>
      </c>
      <c r="Z81" s="24">
        <v>0</v>
      </c>
      <c r="AA81" s="24">
        <v>0</v>
      </c>
      <c r="AB81" s="24">
        <v>0</v>
      </c>
    </row>
    <row r="82" spans="1:62" s="6" customFormat="1" x14ac:dyDescent="0.2">
      <c r="A82" s="39" t="s">
        <v>160</v>
      </c>
      <c r="B82" s="24">
        <v>0.56247048000000022</v>
      </c>
      <c r="C82" s="24">
        <v>1.4835539800000002</v>
      </c>
      <c r="D82" s="97">
        <v>4.5999999999999996</v>
      </c>
      <c r="E82" s="24">
        <v>1.5</v>
      </c>
      <c r="F82" s="24">
        <v>1.4658363400000001</v>
      </c>
      <c r="G82" s="24">
        <v>1.05642901</v>
      </c>
      <c r="H82" s="24">
        <v>0.58531451000000001</v>
      </c>
      <c r="I82" s="97">
        <v>1.8275232500000012</v>
      </c>
      <c r="J82" s="24">
        <v>0.60921576</v>
      </c>
      <c r="K82" s="24">
        <v>0.40609098000000105</v>
      </c>
      <c r="L82" s="24">
        <v>-9.4708070000000005E-2</v>
      </c>
      <c r="M82" s="24">
        <v>0.90692457999999998</v>
      </c>
      <c r="N82" s="97">
        <v>2.996</v>
      </c>
      <c r="O82" s="24">
        <v>0.89889950999999924</v>
      </c>
      <c r="P82" s="24">
        <v>0.88838763000000043</v>
      </c>
      <c r="Q82" s="24">
        <v>0.76815282000000007</v>
      </c>
      <c r="R82" s="24">
        <v>0.4405600400000001</v>
      </c>
      <c r="S82" s="97">
        <v>0.93592447999999884</v>
      </c>
      <c r="T82" s="24">
        <v>0.30088605999999901</v>
      </c>
      <c r="U82" s="24">
        <v>-3.1840000000000002</v>
      </c>
      <c r="V82" s="24">
        <v>2.7727996400000001</v>
      </c>
      <c r="W82" s="24">
        <v>1.0462387799999999</v>
      </c>
      <c r="X82" s="97">
        <v>0.80317088999999997</v>
      </c>
      <c r="Y82" s="24">
        <v>0.27863622299999996</v>
      </c>
      <c r="Z82" s="24">
        <v>0.16807009499999997</v>
      </c>
      <c r="AA82" s="24">
        <v>0.21544134200000004</v>
      </c>
      <c r="AB82" s="24">
        <v>0.14102322999999997</v>
      </c>
    </row>
    <row r="83" spans="1:62" s="6" customFormat="1" x14ac:dyDescent="0.2">
      <c r="A83" s="39" t="s">
        <v>161</v>
      </c>
      <c r="B83" s="24">
        <v>0.84282694999999996</v>
      </c>
      <c r="C83" s="24">
        <v>1.9833018600000001</v>
      </c>
      <c r="D83" s="97">
        <v>6.6</v>
      </c>
      <c r="E83" s="24">
        <v>1.6</v>
      </c>
      <c r="F83" s="24">
        <v>1.95006458</v>
      </c>
      <c r="G83" s="24">
        <v>1.6137801899999999</v>
      </c>
      <c r="H83" s="24">
        <v>1.4328090899999999</v>
      </c>
      <c r="I83" s="97">
        <v>2.9239463400000001</v>
      </c>
      <c r="J83" s="24">
        <v>0.93279693999999991</v>
      </c>
      <c r="K83" s="24">
        <v>0.90860487000000101</v>
      </c>
      <c r="L83" s="24">
        <v>0.61817585999999902</v>
      </c>
      <c r="M83" s="24">
        <v>0.46436866999999998</v>
      </c>
      <c r="N83" s="97">
        <v>0.81030789999999997</v>
      </c>
      <c r="O83" s="24">
        <v>0.31578234999999999</v>
      </c>
      <c r="P83" s="24">
        <v>0.28025696000000005</v>
      </c>
      <c r="Q83" s="24">
        <v>0.11198134999999999</v>
      </c>
      <c r="R83" s="24">
        <v>0.10228724</v>
      </c>
      <c r="S83" s="97">
        <v>0</v>
      </c>
      <c r="T83" s="24">
        <v>0</v>
      </c>
      <c r="U83" s="24">
        <v>0</v>
      </c>
      <c r="V83" s="24">
        <v>0.39441442999999998</v>
      </c>
      <c r="W83" s="24">
        <v>0</v>
      </c>
      <c r="X83" s="97">
        <v>0</v>
      </c>
      <c r="Y83" s="24">
        <v>0</v>
      </c>
      <c r="Z83" s="24">
        <v>0</v>
      </c>
      <c r="AA83" s="24">
        <v>0</v>
      </c>
      <c r="AB83" s="24">
        <v>0</v>
      </c>
    </row>
    <row r="84" spans="1:62" s="6" customFormat="1" x14ac:dyDescent="0.2">
      <c r="A84" s="39" t="s">
        <v>162</v>
      </c>
      <c r="B84" s="24">
        <v>1.7791219299999994</v>
      </c>
      <c r="C84" s="24">
        <v>1.4105241900000001</v>
      </c>
      <c r="D84" s="97">
        <v>-0.5</v>
      </c>
      <c r="E84" s="24">
        <v>-7.9</v>
      </c>
      <c r="F84" s="24">
        <v>2.4435458199999998</v>
      </c>
      <c r="G84" s="24">
        <v>2.6871558200000001</v>
      </c>
      <c r="H84" s="24">
        <v>2.2684822900000001</v>
      </c>
      <c r="I84" s="97">
        <v>9.3379257799999991</v>
      </c>
      <c r="J84" s="24">
        <v>1.6759311000000001</v>
      </c>
      <c r="K84" s="24">
        <v>2.1353619800000003</v>
      </c>
      <c r="L84" s="24">
        <v>3.6645413100000002</v>
      </c>
      <c r="M84" s="24">
        <v>1.86209139</v>
      </c>
      <c r="N84" s="97">
        <v>0</v>
      </c>
      <c r="O84" s="24">
        <v>0</v>
      </c>
      <c r="P84" s="24">
        <v>0</v>
      </c>
      <c r="Q84" s="24">
        <v>0</v>
      </c>
      <c r="R84" s="24">
        <v>0</v>
      </c>
      <c r="S84" s="97">
        <v>0</v>
      </c>
      <c r="T84" s="24">
        <v>0</v>
      </c>
      <c r="U84" s="24">
        <v>0</v>
      </c>
      <c r="V84" s="24">
        <v>0</v>
      </c>
      <c r="W84" s="24">
        <v>0</v>
      </c>
      <c r="X84" s="97">
        <v>0</v>
      </c>
      <c r="Y84" s="24">
        <v>0</v>
      </c>
      <c r="Z84" s="24">
        <v>0</v>
      </c>
      <c r="AA84" s="24">
        <v>0</v>
      </c>
      <c r="AB84" s="24">
        <v>0</v>
      </c>
    </row>
    <row r="85" spans="1:62" s="6" customFormat="1" x14ac:dyDescent="0.2">
      <c r="A85" s="39" t="s">
        <v>163</v>
      </c>
      <c r="B85" s="24">
        <v>-4.8675752449581298</v>
      </c>
      <c r="C85" s="24">
        <v>-5.3419051818907466</v>
      </c>
      <c r="D85" s="97">
        <v>-21.2</v>
      </c>
      <c r="E85" s="24">
        <v>-8.1999999999999993</v>
      </c>
      <c r="F85" s="24">
        <v>-5.6639707016812162</v>
      </c>
      <c r="G85" s="24">
        <v>-4.2422652581382119</v>
      </c>
      <c r="H85" s="24">
        <v>-3.155288214204</v>
      </c>
      <c r="I85" s="97">
        <v>0</v>
      </c>
      <c r="J85" s="24">
        <v>0</v>
      </c>
      <c r="K85" s="24">
        <v>0</v>
      </c>
      <c r="L85" s="24">
        <v>1.7134006740000001</v>
      </c>
      <c r="M85" s="24">
        <v>-1.7134006740000001</v>
      </c>
      <c r="N85" s="97">
        <v>0</v>
      </c>
      <c r="O85" s="24">
        <v>0</v>
      </c>
      <c r="P85" s="24">
        <v>0</v>
      </c>
      <c r="Q85" s="24">
        <v>0</v>
      </c>
      <c r="R85" s="24">
        <v>0</v>
      </c>
      <c r="S85" s="97">
        <v>0</v>
      </c>
      <c r="T85" s="24">
        <v>0</v>
      </c>
      <c r="U85" s="24">
        <v>0</v>
      </c>
      <c r="V85" s="24">
        <v>0</v>
      </c>
      <c r="W85" s="24">
        <v>0</v>
      </c>
      <c r="X85" s="97">
        <v>0</v>
      </c>
      <c r="Y85" s="24">
        <v>0</v>
      </c>
      <c r="Z85" s="24">
        <v>0</v>
      </c>
      <c r="AA85" s="24">
        <v>0</v>
      </c>
      <c r="AB85" s="24">
        <v>0</v>
      </c>
    </row>
    <row r="86" spans="1:62" s="6" customFormat="1" x14ac:dyDescent="0.2">
      <c r="A86" s="39" t="s">
        <v>275</v>
      </c>
      <c r="B86" s="24">
        <v>0.70539143000000004</v>
      </c>
      <c r="C86" s="24">
        <v>0.52151526000000004</v>
      </c>
      <c r="D86" s="97">
        <v>2.0860610400000001</v>
      </c>
      <c r="E86" s="24">
        <v>0.52151526000000004</v>
      </c>
      <c r="F86" s="24">
        <v>0.52151526000000004</v>
      </c>
      <c r="G86" s="24">
        <v>0.52151526000000004</v>
      </c>
      <c r="H86" s="24">
        <v>0.52151526000000004</v>
      </c>
      <c r="I86" s="97">
        <v>-1.90381416</v>
      </c>
      <c r="J86" s="24">
        <v>0.52151526000000004</v>
      </c>
      <c r="K86" s="24">
        <v>0.52151526000000004</v>
      </c>
      <c r="L86" s="24">
        <v>-0.43039181999999998</v>
      </c>
      <c r="M86" s="24">
        <v>-0.43039181999999998</v>
      </c>
      <c r="N86" s="97">
        <v>-1.9664533</v>
      </c>
      <c r="O86" s="24">
        <v>-0.43039181999999998</v>
      </c>
      <c r="P86" s="24">
        <v>-0.23931949</v>
      </c>
      <c r="Q86" s="24">
        <v>-0.43039181999999998</v>
      </c>
      <c r="R86" s="24">
        <v>-0.86635017000000003</v>
      </c>
      <c r="S86" s="97">
        <v>0</v>
      </c>
      <c r="T86" s="24">
        <v>0</v>
      </c>
      <c r="U86" s="24">
        <v>0</v>
      </c>
      <c r="V86" s="24">
        <v>0</v>
      </c>
      <c r="W86" s="24">
        <v>0</v>
      </c>
      <c r="X86" s="97">
        <v>0</v>
      </c>
      <c r="Y86" s="24">
        <v>0</v>
      </c>
      <c r="Z86" s="24">
        <v>0</v>
      </c>
      <c r="AA86" s="24">
        <v>0</v>
      </c>
      <c r="AB86" s="24">
        <v>0</v>
      </c>
    </row>
    <row r="87" spans="1:62" s="59" customFormat="1" x14ac:dyDescent="0.2">
      <c r="A87" s="34" t="s">
        <v>284</v>
      </c>
      <c r="B87" s="54">
        <f t="shared" ref="B87" si="34">B12</f>
        <v>-24.621281949999915</v>
      </c>
      <c r="C87" s="54">
        <f t="shared" ref="C87:J87" si="35">C12</f>
        <v>-26.788208640000011</v>
      </c>
      <c r="D87" s="108">
        <f t="shared" si="35"/>
        <v>-132</v>
      </c>
      <c r="E87" s="54">
        <f t="shared" si="35"/>
        <v>-56.1</v>
      </c>
      <c r="F87" s="54">
        <f t="shared" si="35"/>
        <v>-35.830256531811358</v>
      </c>
      <c r="G87" s="54">
        <f t="shared" si="35"/>
        <v>-23.15541185528302</v>
      </c>
      <c r="H87" s="54">
        <f t="shared" si="35"/>
        <v>-16.895727643229247</v>
      </c>
      <c r="I87" s="108">
        <f t="shared" si="35"/>
        <v>-54.931857781393241</v>
      </c>
      <c r="J87" s="54">
        <f t="shared" si="35"/>
        <v>-16.800937887573504</v>
      </c>
      <c r="K87" s="54">
        <f>K12</f>
        <v>-11.809599637254701</v>
      </c>
      <c r="L87" s="54">
        <f>L12</f>
        <v>-13.045534044484603</v>
      </c>
      <c r="M87" s="54">
        <f>M12</f>
        <v>-13.275786212080432</v>
      </c>
      <c r="N87" s="108">
        <f t="shared" ref="N87:AB87" si="36">N12</f>
        <v>-60.810755293734026</v>
      </c>
      <c r="O87" s="54">
        <f t="shared" si="36"/>
        <v>-17.11408808766701</v>
      </c>
      <c r="P87" s="54">
        <f t="shared" si="36"/>
        <v>-12.048597482464336</v>
      </c>
      <c r="Q87" s="54">
        <f t="shared" si="36"/>
        <v>-12.164552180026742</v>
      </c>
      <c r="R87" s="54">
        <f t="shared" si="36"/>
        <v>-19.483517543575935</v>
      </c>
      <c r="S87" s="108">
        <f t="shared" si="36"/>
        <v>-78.714099180863997</v>
      </c>
      <c r="T87" s="54">
        <f t="shared" si="36"/>
        <v>-24.313115715136082</v>
      </c>
      <c r="U87" s="54">
        <f t="shared" si="36"/>
        <v>-25.920536616979909</v>
      </c>
      <c r="V87" s="54">
        <f t="shared" si="36"/>
        <v>-17.205994395827766</v>
      </c>
      <c r="W87" s="54">
        <f t="shared" si="36"/>
        <v>-11.274452452920245</v>
      </c>
      <c r="X87" s="108">
        <f t="shared" si="36"/>
        <v>-41.703983853181079</v>
      </c>
      <c r="Y87" s="54">
        <f t="shared" si="36"/>
        <v>-27.960868118857316</v>
      </c>
      <c r="Z87" s="54">
        <f t="shared" si="36"/>
        <v>-9.8345904999193081</v>
      </c>
      <c r="AA87" s="54">
        <f t="shared" si="36"/>
        <v>-3.9085252344044519</v>
      </c>
      <c r="AB87" s="54">
        <f t="shared" si="36"/>
        <v>0</v>
      </c>
    </row>
    <row r="88" spans="1:62" s="6" customFormat="1" x14ac:dyDescent="0.2">
      <c r="A88" s="39" t="s">
        <v>108</v>
      </c>
      <c r="B88" s="24">
        <f t="shared" ref="B88" si="37">B9</f>
        <v>85.099382210000073</v>
      </c>
      <c r="C88" s="24">
        <f t="shared" ref="C88:J88" si="38">C9</f>
        <v>72.89368524999999</v>
      </c>
      <c r="D88" s="97">
        <f t="shared" si="38"/>
        <v>353.4</v>
      </c>
      <c r="E88" s="24">
        <f t="shared" si="38"/>
        <v>81.5</v>
      </c>
      <c r="F88" s="24">
        <f t="shared" si="38"/>
        <v>95.498946739999795</v>
      </c>
      <c r="G88" s="24">
        <f t="shared" si="38"/>
        <v>99.196645079999996</v>
      </c>
      <c r="H88" s="24">
        <f t="shared" si="38"/>
        <v>77.251761119999998</v>
      </c>
      <c r="I88" s="97">
        <f t="shared" si="38"/>
        <v>261.27936583999997</v>
      </c>
      <c r="J88" s="24">
        <f t="shared" si="38"/>
        <v>59.125768270000101</v>
      </c>
      <c r="K88" s="24">
        <f>K9</f>
        <v>74.773262229999887</v>
      </c>
      <c r="L88" s="24">
        <f>L9</f>
        <v>72.231366149999985</v>
      </c>
      <c r="M88" s="24">
        <f>M9</f>
        <v>55.148969190000003</v>
      </c>
      <c r="N88" s="97">
        <f t="shared" ref="N88:AB88" si="39">N9</f>
        <v>108.04600000000001</v>
      </c>
      <c r="O88" s="24">
        <f t="shared" si="39"/>
        <v>45.15684181000001</v>
      </c>
      <c r="P88" s="24">
        <f t="shared" si="39"/>
        <v>33.493150429999908</v>
      </c>
      <c r="Q88" s="24">
        <f t="shared" si="39"/>
        <v>21.920376970000081</v>
      </c>
      <c r="R88" s="24">
        <f t="shared" si="39"/>
        <v>7.4756307899999959</v>
      </c>
      <c r="S88" s="97">
        <f t="shared" si="39"/>
        <v>30.373880360000022</v>
      </c>
      <c r="T88" s="24">
        <f t="shared" si="39"/>
        <v>8.7296569999999996</v>
      </c>
      <c r="U88" s="24">
        <f t="shared" si="39"/>
        <v>3.0859999999999999</v>
      </c>
      <c r="V88" s="24">
        <f t="shared" si="39"/>
        <v>8.2321020300000196</v>
      </c>
      <c r="W88" s="24">
        <f t="shared" si="39"/>
        <v>10.326121330000001</v>
      </c>
      <c r="X88" s="97">
        <f t="shared" si="39"/>
        <v>19.056357860000002</v>
      </c>
      <c r="Y88" s="24">
        <f t="shared" si="39"/>
        <v>11.077469321000002</v>
      </c>
      <c r="Z88" s="24">
        <f t="shared" si="39"/>
        <v>8.1482782680000003</v>
      </c>
      <c r="AA88" s="24">
        <f t="shared" si="39"/>
        <v>-0.16938972900000004</v>
      </c>
      <c r="AB88" s="24">
        <f t="shared" si="39"/>
        <v>0</v>
      </c>
    </row>
    <row r="89" spans="1:62" s="55" customFormat="1" x14ac:dyDescent="0.2">
      <c r="A89" s="60" t="s">
        <v>164</v>
      </c>
      <c r="B89" s="65">
        <f t="shared" ref="B89" si="40">B13</f>
        <v>-0.28932386241350005</v>
      </c>
      <c r="C89" s="65">
        <f t="shared" ref="C89:J89" si="41">C13</f>
        <v>-0.36749697244865276</v>
      </c>
      <c r="D89" s="109">
        <f t="shared" si="41"/>
        <v>-0.37351443123938882</v>
      </c>
      <c r="E89" s="65">
        <f t="shared" si="41"/>
        <v>-0.68834355828220861</v>
      </c>
      <c r="F89" s="65">
        <f t="shared" si="41"/>
        <v>-0.3751900702042385</v>
      </c>
      <c r="G89" s="65">
        <f t="shared" si="41"/>
        <v>-0.23342938500196928</v>
      </c>
      <c r="H89" s="65">
        <f t="shared" si="41"/>
        <v>-0.21870993487105175</v>
      </c>
      <c r="I89" s="109">
        <f t="shared" si="41"/>
        <v>-0.21024185206814971</v>
      </c>
      <c r="J89" s="65">
        <f t="shared" si="41"/>
        <v>-0.28415593368447023</v>
      </c>
      <c r="K89" s="65">
        <f>K13</f>
        <v>-0.1579388043941268</v>
      </c>
      <c r="L89" s="65">
        <f>L13</f>
        <v>-0.180607604975842</v>
      </c>
      <c r="M89" s="65">
        <f>M13</f>
        <v>-0.24072591758410763</v>
      </c>
      <c r="N89" s="109">
        <f t="shared" ref="N89:AB89" si="42">N13</f>
        <v>-0.56282282818183016</v>
      </c>
      <c r="O89" s="65">
        <f t="shared" si="42"/>
        <v>-0.37899213943427473</v>
      </c>
      <c r="P89" s="65">
        <f t="shared" si="42"/>
        <v>-0.35973317910614866</v>
      </c>
      <c r="Q89" s="65">
        <f t="shared" si="42"/>
        <v>-0.55494265434736711</v>
      </c>
      <c r="R89" s="65">
        <f t="shared" si="42"/>
        <v>-2.6062707068998985</v>
      </c>
      <c r="S89" s="109">
        <f t="shared" si="42"/>
        <v>-2.5915061970325066</v>
      </c>
      <c r="T89" s="65">
        <f t="shared" si="42"/>
        <v>-2.7851169542097796</v>
      </c>
      <c r="U89" s="65">
        <f t="shared" si="42"/>
        <v>-8.3993961817822136</v>
      </c>
      <c r="V89" s="65">
        <f t="shared" si="42"/>
        <v>-2.0901094681679648</v>
      </c>
      <c r="W89" s="65">
        <f t="shared" si="42"/>
        <v>-1.0918380767195812</v>
      </c>
      <c r="X89" s="109">
        <f t="shared" si="42"/>
        <v>-2.1884551161121548</v>
      </c>
      <c r="Y89" s="65">
        <f t="shared" si="42"/>
        <v>-2.5241205647801506</v>
      </c>
      <c r="Z89" s="65">
        <f t="shared" si="42"/>
        <v>-1.2069531963018261</v>
      </c>
      <c r="AA89" s="65">
        <f t="shared" si="42"/>
        <v>23.074157196416856</v>
      </c>
      <c r="AB89" s="65">
        <f t="shared" si="42"/>
        <v>0</v>
      </c>
    </row>
    <row r="90" spans="1:62" s="59" customFormat="1" x14ac:dyDescent="0.2">
      <c r="A90" s="35" t="s">
        <v>255</v>
      </c>
      <c r="T90" s="61"/>
      <c r="U90" s="61"/>
      <c r="V90" s="61"/>
      <c r="W90" s="61"/>
      <c r="Y90" s="61"/>
      <c r="Z90" s="61"/>
      <c r="AA90" s="61"/>
      <c r="AB90" s="61"/>
    </row>
    <row r="91" spans="1:62" s="59" customFormat="1" x14ac:dyDescent="0.2">
      <c r="A91" s="62"/>
      <c r="T91" s="61"/>
      <c r="U91" s="61"/>
      <c r="V91" s="61"/>
      <c r="W91" s="61"/>
      <c r="Y91" s="61"/>
      <c r="Z91" s="61"/>
      <c r="AA91" s="61"/>
      <c r="AB91" s="61"/>
    </row>
    <row r="92" spans="1:62" s="59" customFormat="1" x14ac:dyDescent="0.2">
      <c r="A92" s="62"/>
      <c r="T92" s="28"/>
      <c r="U92" s="28"/>
      <c r="V92" s="28"/>
      <c r="W92" s="28"/>
      <c r="Y92" s="28"/>
      <c r="Z92" s="28"/>
      <c r="AA92" s="28"/>
      <c r="AB92" s="28"/>
    </row>
    <row r="95" spans="1:62" x14ac:dyDescent="0.2">
      <c r="A95" s="45" t="s">
        <v>99</v>
      </c>
      <c r="B95" s="46"/>
      <c r="C95" s="46"/>
      <c r="D95" s="46"/>
      <c r="E95" s="46"/>
      <c r="F95" s="46"/>
      <c r="G95" s="46"/>
      <c r="H95" s="46"/>
      <c r="I95" s="46"/>
      <c r="J95" s="46"/>
      <c r="K95" s="46"/>
      <c r="L95" s="46"/>
      <c r="M95" s="46"/>
      <c r="N95" s="46"/>
      <c r="O95" s="46"/>
      <c r="P95" s="46"/>
      <c r="Q95" s="46"/>
      <c r="R95" s="46"/>
      <c r="S95" s="46"/>
      <c r="T95" s="46"/>
      <c r="AV95" s="37"/>
      <c r="AW95" s="37"/>
      <c r="AX95" s="37"/>
      <c r="AY95" s="37"/>
      <c r="AZ95" s="37"/>
      <c r="BA95" s="37"/>
      <c r="BB95" s="37"/>
      <c r="BC95" s="37"/>
      <c r="BD95" s="37"/>
      <c r="BE95" s="37"/>
      <c r="BG95" s="37"/>
      <c r="BH95" s="37"/>
      <c r="BI95" s="37"/>
      <c r="BJ95" s="37"/>
    </row>
    <row r="96" spans="1:62" x14ac:dyDescent="0.2">
      <c r="A96" s="47" t="s">
        <v>100</v>
      </c>
      <c r="B96" s="46"/>
      <c r="C96" s="46"/>
      <c r="D96" s="46"/>
      <c r="E96" s="46"/>
      <c r="F96" s="46"/>
      <c r="G96" s="46"/>
      <c r="H96" s="46"/>
      <c r="I96" s="46"/>
      <c r="J96" s="46"/>
      <c r="K96" s="46"/>
      <c r="L96" s="46"/>
      <c r="M96" s="46"/>
      <c r="N96" s="46"/>
      <c r="O96" s="46"/>
      <c r="P96" s="46"/>
      <c r="Q96" s="46"/>
      <c r="R96" s="46"/>
      <c r="S96" s="46"/>
      <c r="T96" s="48"/>
      <c r="AZ96" s="49"/>
      <c r="BE96" s="49"/>
    </row>
    <row r="97" spans="1:57" x14ac:dyDescent="0.2">
      <c r="A97" s="47" t="s">
        <v>101</v>
      </c>
      <c r="B97" s="48"/>
      <c r="C97" s="48"/>
      <c r="D97" s="48"/>
      <c r="E97" s="48"/>
      <c r="F97" s="48"/>
      <c r="G97" s="48"/>
      <c r="H97" s="48"/>
      <c r="I97" s="48"/>
      <c r="J97" s="48"/>
      <c r="K97" s="48"/>
      <c r="L97" s="48"/>
      <c r="M97" s="48"/>
      <c r="N97" s="48"/>
      <c r="O97" s="48"/>
      <c r="P97" s="48"/>
      <c r="Q97" s="48"/>
      <c r="R97" s="48"/>
      <c r="S97" s="48"/>
      <c r="T97" s="46"/>
      <c r="AZ97" s="50"/>
      <c r="BE97" s="50"/>
    </row>
    <row r="98" spans="1:57" x14ac:dyDescent="0.2">
      <c r="A98" s="51"/>
    </row>
    <row r="99" spans="1:57" x14ac:dyDescent="0.2">
      <c r="A99" s="47" t="s">
        <v>102</v>
      </c>
    </row>
    <row r="100" spans="1:57" x14ac:dyDescent="0.2">
      <c r="A100" s="45" t="s">
        <v>103</v>
      </c>
    </row>
    <row r="101" spans="1:57" x14ac:dyDescent="0.2">
      <c r="A101" s="45"/>
    </row>
    <row r="102" spans="1:57" x14ac:dyDescent="0.2">
      <c r="A102" s="47" t="s">
        <v>278</v>
      </c>
    </row>
    <row r="103" spans="1:57" x14ac:dyDescent="0.2">
      <c r="A103" s="45" t="s">
        <v>279</v>
      </c>
    </row>
    <row r="104" spans="1:57" x14ac:dyDescent="0.2">
      <c r="A104" s="45"/>
    </row>
    <row r="105" spans="1:57" x14ac:dyDescent="0.2">
      <c r="A105" s="47" t="s">
        <v>104</v>
      </c>
    </row>
    <row r="106" spans="1:57" x14ac:dyDescent="0.2">
      <c r="A106" s="45" t="s">
        <v>105</v>
      </c>
    </row>
    <row r="107" spans="1:57" x14ac:dyDescent="0.2">
      <c r="A107" s="51"/>
    </row>
    <row r="108" spans="1:57" x14ac:dyDescent="0.2">
      <c r="A108" s="47" t="s">
        <v>232</v>
      </c>
    </row>
    <row r="109" spans="1:57" x14ac:dyDescent="0.2">
      <c r="A109" s="45" t="s">
        <v>257</v>
      </c>
    </row>
    <row r="110" spans="1:57" x14ac:dyDescent="0.2">
      <c r="A110" s="51"/>
    </row>
  </sheetData>
  <sortState xmlns:xlrd2="http://schemas.microsoft.com/office/spreadsheetml/2017/richdata2" ref="Q99:S105">
    <sortCondition descending="1" ref="R99:R105"/>
  </sortState>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44709-B1A7-478C-B212-6C16DEB13FBA}">
  <sheetPr codeName="Planilha8">
    <tabColor rgb="FF00484B"/>
  </sheetPr>
  <dimension ref="A2:BJ39"/>
  <sheetViews>
    <sheetView showGridLines="0" zoomScale="80" zoomScaleNormal="80" workbookViewId="0">
      <pane xSplit="1" ySplit="7" topLeftCell="B8" activePane="bottomRight" state="frozen"/>
      <selection pane="topRight" activeCell="B1" sqref="B1"/>
      <selection pane="bottomLeft" activeCell="A8" sqref="A8"/>
      <selection pane="bottomRight" activeCell="B13" sqref="B13"/>
    </sheetView>
  </sheetViews>
  <sheetFormatPr defaultColWidth="8.7109375" defaultRowHeight="12.75" x14ac:dyDescent="0.2"/>
  <cols>
    <col min="1" max="1" width="59.85546875" style="4" customWidth="1"/>
    <col min="2" max="18" width="14.5703125" style="4" customWidth="1"/>
    <col min="19" max="16384" width="8.7109375" style="4"/>
  </cols>
  <sheetData>
    <row r="2" spans="1:18" x14ac:dyDescent="0.2">
      <c r="B2" s="50"/>
      <c r="C2" s="50"/>
      <c r="D2" s="50"/>
      <c r="E2" s="50"/>
      <c r="F2" s="50"/>
      <c r="G2" s="50"/>
      <c r="H2" s="50"/>
      <c r="I2" s="50"/>
      <c r="J2" s="50"/>
      <c r="K2" s="50"/>
      <c r="L2" s="50"/>
      <c r="M2" s="50"/>
      <c r="N2" s="50"/>
      <c r="O2" s="50"/>
      <c r="P2" s="50"/>
      <c r="Q2" s="50"/>
      <c r="R2" s="50"/>
    </row>
    <row r="3" spans="1:18" x14ac:dyDescent="0.2">
      <c r="B3" s="50"/>
      <c r="C3" s="50"/>
      <c r="D3" s="50"/>
      <c r="E3" s="50"/>
      <c r="F3" s="50"/>
      <c r="G3" s="50"/>
      <c r="H3" s="50"/>
      <c r="I3" s="50"/>
      <c r="J3" s="50"/>
      <c r="K3" s="50"/>
      <c r="L3" s="50"/>
      <c r="M3" s="50"/>
      <c r="N3" s="50"/>
      <c r="O3" s="50"/>
      <c r="P3" s="50"/>
      <c r="Q3" s="50"/>
      <c r="R3" s="50"/>
    </row>
    <row r="5" spans="1:18" s="5" customFormat="1" x14ac:dyDescent="0.2">
      <c r="A5" s="10"/>
      <c r="B5" s="69"/>
      <c r="C5" s="69"/>
      <c r="D5" s="69"/>
      <c r="E5" s="69"/>
      <c r="F5" s="69"/>
      <c r="G5" s="69"/>
      <c r="H5" s="69"/>
      <c r="I5" s="69"/>
      <c r="J5" s="69"/>
      <c r="K5" s="69"/>
      <c r="L5" s="69"/>
      <c r="M5" s="69"/>
      <c r="N5" s="69"/>
      <c r="O5" s="69"/>
      <c r="P5" s="69"/>
      <c r="Q5" s="69"/>
      <c r="R5" s="69"/>
    </row>
    <row r="6" spans="1:18" x14ac:dyDescent="0.2">
      <c r="A6" s="72" t="s">
        <v>202</v>
      </c>
      <c r="B6" s="50"/>
      <c r="C6" s="50"/>
      <c r="D6" s="50"/>
      <c r="E6" s="50"/>
      <c r="F6" s="50"/>
      <c r="G6" s="50"/>
      <c r="H6" s="50"/>
      <c r="I6" s="50"/>
      <c r="J6" s="50"/>
      <c r="K6" s="50"/>
      <c r="L6" s="50"/>
      <c r="M6" s="50"/>
      <c r="N6" s="50"/>
      <c r="O6" s="50"/>
      <c r="P6" s="50"/>
      <c r="Q6" s="50"/>
      <c r="R6" s="50"/>
    </row>
    <row r="7" spans="1:18" s="18" customFormat="1" x14ac:dyDescent="0.2">
      <c r="A7" s="73" t="s">
        <v>1</v>
      </c>
      <c r="B7" s="120" t="s">
        <v>277</v>
      </c>
      <c r="C7" s="120" t="s">
        <v>276</v>
      </c>
      <c r="D7" s="121">
        <v>2025</v>
      </c>
      <c r="E7" s="120" t="s">
        <v>274</v>
      </c>
      <c r="F7" s="120" t="s">
        <v>265</v>
      </c>
      <c r="G7" s="120" t="s">
        <v>264</v>
      </c>
      <c r="H7" s="120" t="s">
        <v>263</v>
      </c>
      <c r="I7" s="121">
        <v>2024</v>
      </c>
      <c r="J7" s="120" t="s">
        <v>256</v>
      </c>
      <c r="K7" s="120" t="s">
        <v>253</v>
      </c>
      <c r="L7" s="120" t="s">
        <v>252</v>
      </c>
      <c r="M7" s="120" t="s">
        <v>233</v>
      </c>
      <c r="N7" s="121">
        <v>2023</v>
      </c>
      <c r="O7" s="120" t="s">
        <v>227</v>
      </c>
      <c r="P7" s="120" t="s">
        <v>2</v>
      </c>
      <c r="Q7" s="120" t="s">
        <v>3</v>
      </c>
      <c r="R7" s="120" t="s">
        <v>4</v>
      </c>
    </row>
    <row r="8" spans="1:18" s="55" customFormat="1" x14ac:dyDescent="0.2">
      <c r="A8" s="34" t="s">
        <v>234</v>
      </c>
      <c r="B8" s="54"/>
      <c r="C8" s="54"/>
      <c r="D8" s="54"/>
      <c r="E8" s="54"/>
      <c r="F8" s="54"/>
      <c r="G8" s="54"/>
      <c r="H8" s="54"/>
      <c r="I8" s="54"/>
      <c r="J8" s="54"/>
      <c r="K8" s="54"/>
      <c r="L8" s="54"/>
      <c r="M8" s="54"/>
      <c r="N8" s="54"/>
      <c r="O8" s="54"/>
      <c r="P8" s="54"/>
      <c r="Q8" s="54"/>
      <c r="R8" s="54"/>
    </row>
    <row r="9" spans="1:18" x14ac:dyDescent="0.2">
      <c r="A9" s="44" t="s">
        <v>235</v>
      </c>
      <c r="B9" s="24">
        <v>21.7088623</v>
      </c>
      <c r="C9" s="24">
        <v>9.2869041400000008</v>
      </c>
      <c r="D9" s="97">
        <v>29.3</v>
      </c>
      <c r="E9" s="24">
        <v>29.3</v>
      </c>
      <c r="F9" s="24">
        <v>55.491999999999997</v>
      </c>
      <c r="G9" s="24">
        <v>31.449000000000002</v>
      </c>
      <c r="H9" s="24">
        <v>23.596</v>
      </c>
      <c r="I9" s="97">
        <v>35.173999999999999</v>
      </c>
      <c r="J9" s="24">
        <v>35.173999999999999</v>
      </c>
      <c r="K9" s="24">
        <v>24.210999999999999</v>
      </c>
      <c r="L9" s="24">
        <v>32.402999999999999</v>
      </c>
      <c r="M9" s="24">
        <v>26.8</v>
      </c>
      <c r="N9" s="97">
        <v>11.185</v>
      </c>
      <c r="O9" s="24">
        <v>11.185</v>
      </c>
      <c r="P9" s="24">
        <v>7.1680000000000001</v>
      </c>
      <c r="Q9" s="24">
        <v>3.9660000000000002</v>
      </c>
      <c r="R9" s="24">
        <v>17.974</v>
      </c>
    </row>
    <row r="10" spans="1:18" x14ac:dyDescent="0.2">
      <c r="A10" s="44" t="s">
        <v>236</v>
      </c>
      <c r="B10" s="24">
        <v>136.59280953999999</v>
      </c>
      <c r="C10" s="24">
        <v>133.65456442000001</v>
      </c>
      <c r="D10" s="97">
        <v>132.30000000000001</v>
      </c>
      <c r="E10" s="24">
        <v>132.30000000000001</v>
      </c>
      <c r="F10" s="24">
        <v>142.71700000000001</v>
      </c>
      <c r="G10" s="24">
        <v>152.68199999999999</v>
      </c>
      <c r="H10" s="24">
        <v>122.65900000000001</v>
      </c>
      <c r="I10" s="97">
        <v>107.465</v>
      </c>
      <c r="J10" s="24">
        <v>107.465</v>
      </c>
      <c r="K10" s="24">
        <v>110.94199999999999</v>
      </c>
      <c r="L10" s="24">
        <v>100.4</v>
      </c>
      <c r="M10" s="24">
        <v>59.531999999999996</v>
      </c>
      <c r="N10" s="97">
        <v>43.555999999999997</v>
      </c>
      <c r="O10" s="24">
        <v>43.555999999999997</v>
      </c>
      <c r="P10" s="24">
        <v>27.408000000000001</v>
      </c>
      <c r="Q10" s="24">
        <v>16.2</v>
      </c>
      <c r="R10" s="24">
        <v>9.4380000000000006</v>
      </c>
    </row>
    <row r="11" spans="1:18" x14ac:dyDescent="0.2">
      <c r="A11" s="44" t="s">
        <v>237</v>
      </c>
      <c r="B11" s="24">
        <v>548.66718047000006</v>
      </c>
      <c r="C11" s="24">
        <v>613.19754497000008</v>
      </c>
      <c r="D11" s="97">
        <v>595.79999999999995</v>
      </c>
      <c r="E11" s="24">
        <v>595.79999999999995</v>
      </c>
      <c r="F11" s="24">
        <v>553.88300000000004</v>
      </c>
      <c r="G11" s="24">
        <v>563.96900000000005</v>
      </c>
      <c r="H11" s="24">
        <v>495.91500000000002</v>
      </c>
      <c r="I11" s="97">
        <v>504.863</v>
      </c>
      <c r="J11" s="24">
        <v>504.863</v>
      </c>
      <c r="K11" s="24">
        <v>430.10199999999998</v>
      </c>
      <c r="L11" s="24">
        <v>387.387</v>
      </c>
      <c r="M11" s="24">
        <v>327.714</v>
      </c>
      <c r="N11" s="97">
        <v>311.81400000000002</v>
      </c>
      <c r="O11" s="24">
        <v>311.81400000000002</v>
      </c>
      <c r="P11" s="24">
        <v>274.428</v>
      </c>
      <c r="Q11" s="24">
        <v>173.994</v>
      </c>
      <c r="R11" s="24">
        <v>151.83099999999999</v>
      </c>
    </row>
    <row r="12" spans="1:18" x14ac:dyDescent="0.2">
      <c r="A12" s="44" t="s">
        <v>210</v>
      </c>
      <c r="B12" s="24">
        <v>0</v>
      </c>
      <c r="C12" s="24">
        <v>0</v>
      </c>
      <c r="D12" s="97">
        <v>0</v>
      </c>
      <c r="E12" s="24">
        <v>0</v>
      </c>
      <c r="F12" s="24">
        <v>0</v>
      </c>
      <c r="G12" s="24">
        <v>0</v>
      </c>
      <c r="H12" s="24">
        <v>0</v>
      </c>
      <c r="I12" s="97">
        <v>0</v>
      </c>
      <c r="J12" s="24">
        <v>0</v>
      </c>
      <c r="K12" s="24">
        <v>0</v>
      </c>
      <c r="L12" s="24">
        <v>0</v>
      </c>
      <c r="M12" s="24">
        <v>0</v>
      </c>
      <c r="N12" s="97">
        <v>0</v>
      </c>
      <c r="O12" s="24">
        <v>0</v>
      </c>
      <c r="P12" s="24">
        <v>0</v>
      </c>
      <c r="Q12" s="24">
        <v>0</v>
      </c>
      <c r="R12" s="24">
        <v>0</v>
      </c>
    </row>
    <row r="13" spans="1:18" x14ac:dyDescent="0.2">
      <c r="A13" s="39" t="s">
        <v>238</v>
      </c>
      <c r="B13" s="24">
        <v>95.80900029</v>
      </c>
      <c r="C13" s="24">
        <v>97.277365119999999</v>
      </c>
      <c r="D13" s="97">
        <v>90.8</v>
      </c>
      <c r="E13" s="24">
        <v>90.8</v>
      </c>
      <c r="F13" s="24">
        <v>84.078000000000003</v>
      </c>
      <c r="G13" s="24">
        <v>119.753</v>
      </c>
      <c r="H13" s="24">
        <v>133.88399999999999</v>
      </c>
      <c r="I13" s="97">
        <v>67.825000000000003</v>
      </c>
      <c r="J13" s="24">
        <v>67.825000000000003</v>
      </c>
      <c r="K13" s="24">
        <v>144.26300000000001</v>
      </c>
      <c r="L13" s="24">
        <v>129.31399999999999</v>
      </c>
      <c r="M13" s="24">
        <v>100.295</v>
      </c>
      <c r="N13" s="97">
        <v>95.652000000000001</v>
      </c>
      <c r="O13" s="24">
        <v>95.652000000000001</v>
      </c>
      <c r="P13" s="24">
        <v>82.878</v>
      </c>
      <c r="Q13" s="24">
        <v>54.508000000000003</v>
      </c>
      <c r="R13" s="24">
        <v>52.030999999999999</v>
      </c>
    </row>
    <row r="14" spans="1:18" s="55" customFormat="1" x14ac:dyDescent="0.2">
      <c r="A14" s="34" t="s">
        <v>211</v>
      </c>
      <c r="B14" s="54">
        <v>802.77785259999996</v>
      </c>
      <c r="C14" s="54">
        <v>853.41637865000007</v>
      </c>
      <c r="D14" s="108">
        <v>848.2</v>
      </c>
      <c r="E14" s="54">
        <v>848.2</v>
      </c>
      <c r="F14" s="54">
        <v>836.17</v>
      </c>
      <c r="G14" s="54">
        <v>867.85299999999995</v>
      </c>
      <c r="H14" s="54">
        <v>776.05399999999997</v>
      </c>
      <c r="I14" s="108">
        <v>715.327</v>
      </c>
      <c r="J14" s="54">
        <v>715.327</v>
      </c>
      <c r="K14" s="54">
        <v>709.51800000000003</v>
      </c>
      <c r="L14" s="54">
        <v>649.50400000000002</v>
      </c>
      <c r="M14" s="54">
        <v>514.34100000000001</v>
      </c>
      <c r="N14" s="108">
        <v>462.20699999999999</v>
      </c>
      <c r="O14" s="54">
        <v>462.20699999999999</v>
      </c>
      <c r="P14" s="54">
        <v>391.88200000000001</v>
      </c>
      <c r="Q14" s="54">
        <v>248.66800000000001</v>
      </c>
      <c r="R14" s="54">
        <v>231.274</v>
      </c>
    </row>
    <row r="15" spans="1:18" s="55" customFormat="1" x14ac:dyDescent="0.2">
      <c r="A15" s="34" t="s">
        <v>239</v>
      </c>
      <c r="B15" s="24"/>
      <c r="C15" s="24"/>
      <c r="D15" s="24"/>
      <c r="E15" s="24"/>
      <c r="F15" s="24"/>
      <c r="G15" s="24"/>
      <c r="H15" s="24"/>
      <c r="I15" s="24"/>
      <c r="J15" s="24"/>
      <c r="K15" s="24"/>
      <c r="L15" s="24"/>
      <c r="M15" s="24"/>
      <c r="N15" s="24"/>
      <c r="O15" s="24"/>
      <c r="P15" s="24"/>
      <c r="Q15" s="24"/>
      <c r="R15" s="24"/>
    </row>
    <row r="16" spans="1:18" x14ac:dyDescent="0.2">
      <c r="A16" s="44" t="s">
        <v>240</v>
      </c>
      <c r="B16" s="24">
        <v>16.861593230000004</v>
      </c>
      <c r="C16" s="24">
        <v>18.049156969999999</v>
      </c>
      <c r="D16" s="97">
        <v>38.4</v>
      </c>
      <c r="E16" s="24">
        <v>38.4</v>
      </c>
      <c r="F16" s="24">
        <v>45.048000000000002</v>
      </c>
      <c r="G16" s="24">
        <v>52.399000000000001</v>
      </c>
      <c r="H16" s="24">
        <v>35.154000000000003</v>
      </c>
      <c r="I16" s="97">
        <v>41.792999999999999</v>
      </c>
      <c r="J16" s="24">
        <v>41.792999999999999</v>
      </c>
      <c r="K16" s="24">
        <v>22.073</v>
      </c>
      <c r="L16" s="24">
        <v>22.716000000000001</v>
      </c>
      <c r="M16" s="24">
        <v>20.763000000000002</v>
      </c>
      <c r="N16" s="97">
        <v>9.891</v>
      </c>
      <c r="O16" s="24">
        <v>9.891</v>
      </c>
      <c r="P16" s="24">
        <v>10.095000000000001</v>
      </c>
      <c r="Q16" s="24">
        <v>9.6319999999999997</v>
      </c>
      <c r="R16" s="24">
        <v>1.252</v>
      </c>
    </row>
    <row r="17" spans="1:62" x14ac:dyDescent="0.2">
      <c r="A17" s="44" t="s">
        <v>241</v>
      </c>
      <c r="B17" s="24">
        <v>584.36125820999996</v>
      </c>
      <c r="C17" s="24">
        <v>640.62462177999998</v>
      </c>
      <c r="D17" s="97">
        <v>620.6</v>
      </c>
      <c r="E17" s="24">
        <v>620.6</v>
      </c>
      <c r="F17" s="24">
        <v>536.15599999999995</v>
      </c>
      <c r="G17" s="24">
        <v>547.89800000000002</v>
      </c>
      <c r="H17" s="24">
        <v>478.14100000000002</v>
      </c>
      <c r="I17" s="97">
        <v>494.13200000000001</v>
      </c>
      <c r="J17" s="24">
        <v>494.13200000000001</v>
      </c>
      <c r="K17" s="24">
        <v>438.00200000000001</v>
      </c>
      <c r="L17" s="24">
        <v>398.673</v>
      </c>
      <c r="M17" s="24">
        <v>323.38099999999997</v>
      </c>
      <c r="N17" s="97">
        <v>300.23899999999998</v>
      </c>
      <c r="O17" s="24">
        <v>300.23899999999998</v>
      </c>
      <c r="P17" s="24">
        <v>256.267</v>
      </c>
      <c r="Q17" s="24">
        <v>157.91800000000001</v>
      </c>
      <c r="R17" s="24">
        <v>141.51400000000001</v>
      </c>
    </row>
    <row r="18" spans="1:62" x14ac:dyDescent="0.2">
      <c r="A18" s="44" t="s">
        <v>242</v>
      </c>
      <c r="B18" s="24">
        <v>249.26918123000002</v>
      </c>
      <c r="C18" s="24">
        <v>207.56805664000001</v>
      </c>
      <c r="D18" s="97">
        <v>164.4</v>
      </c>
      <c r="E18" s="24">
        <v>164.4</v>
      </c>
      <c r="F18" s="24">
        <v>165.81800000000001</v>
      </c>
      <c r="G18" s="24">
        <v>140.03800000000001</v>
      </c>
      <c r="H18" s="24">
        <v>108.422</v>
      </c>
      <c r="I18" s="97">
        <v>76.87</v>
      </c>
      <c r="J18" s="24">
        <v>76.87</v>
      </c>
      <c r="K18" s="24">
        <v>163.12299999999999</v>
      </c>
      <c r="L18" s="24">
        <v>229.85400000000001</v>
      </c>
      <c r="M18" s="24">
        <v>155.99</v>
      </c>
      <c r="N18" s="97">
        <v>121.78100000000001</v>
      </c>
      <c r="O18" s="24">
        <v>121.78100000000001</v>
      </c>
      <c r="P18" s="24">
        <v>101.75</v>
      </c>
      <c r="Q18" s="24">
        <v>44.554000000000002</v>
      </c>
      <c r="R18" s="24">
        <v>72.340999999999994</v>
      </c>
    </row>
    <row r="19" spans="1:62" s="55" customFormat="1" x14ac:dyDescent="0.2">
      <c r="A19" s="34" t="s">
        <v>243</v>
      </c>
      <c r="B19" s="54">
        <v>850.49203266999996</v>
      </c>
      <c r="C19" s="54">
        <v>866.24183538999989</v>
      </c>
      <c r="D19" s="108">
        <v>823.4</v>
      </c>
      <c r="E19" s="54">
        <v>823.4</v>
      </c>
      <c r="F19" s="54">
        <v>747.02200000000005</v>
      </c>
      <c r="G19" s="54">
        <v>740.33500000000004</v>
      </c>
      <c r="H19" s="54">
        <v>621.71699999999998</v>
      </c>
      <c r="I19" s="108">
        <v>612.79499999999996</v>
      </c>
      <c r="J19" s="54">
        <v>612.79499999999996</v>
      </c>
      <c r="K19" s="54">
        <v>623.19799999999998</v>
      </c>
      <c r="L19" s="54">
        <v>651.24300000000005</v>
      </c>
      <c r="M19" s="54">
        <v>500.13400000000001</v>
      </c>
      <c r="N19" s="108">
        <v>431.911</v>
      </c>
      <c r="O19" s="54">
        <v>431.911</v>
      </c>
      <c r="P19" s="54">
        <v>368.11200000000002</v>
      </c>
      <c r="Q19" s="54">
        <v>212.10400000000001</v>
      </c>
      <c r="R19" s="54">
        <v>215.107</v>
      </c>
    </row>
    <row r="20" spans="1:62" s="55" customFormat="1" x14ac:dyDescent="0.2">
      <c r="A20" s="34" t="s">
        <v>244</v>
      </c>
      <c r="B20" s="54">
        <v>-47.714180070000019</v>
      </c>
      <c r="C20" s="54">
        <v>-12.825456740000037</v>
      </c>
      <c r="D20" s="108">
        <v>24.8</v>
      </c>
      <c r="E20" s="54">
        <v>24.8</v>
      </c>
      <c r="F20" s="54">
        <v>89.147999999999996</v>
      </c>
      <c r="G20" s="54">
        <v>127.518</v>
      </c>
      <c r="H20" s="54">
        <v>154.33699999999999</v>
      </c>
      <c r="I20" s="108">
        <v>102.532</v>
      </c>
      <c r="J20" s="54">
        <v>102.532</v>
      </c>
      <c r="K20" s="54">
        <v>86.32</v>
      </c>
      <c r="L20" s="54">
        <v>-1.7390000000000001</v>
      </c>
      <c r="M20" s="54">
        <v>14.207000000000001</v>
      </c>
      <c r="N20" s="108">
        <v>30.295999999999999</v>
      </c>
      <c r="O20" s="54">
        <v>30.295999999999999</v>
      </c>
      <c r="P20" s="54">
        <v>23.77</v>
      </c>
      <c r="Q20" s="54">
        <v>36.564</v>
      </c>
      <c r="R20" s="54">
        <v>16.167000000000002</v>
      </c>
    </row>
    <row r="21" spans="1:62" s="55" customFormat="1" x14ac:dyDescent="0.2">
      <c r="A21" s="34" t="s">
        <v>224</v>
      </c>
      <c r="B21" s="54">
        <v>802.77785259999996</v>
      </c>
      <c r="C21" s="54">
        <v>853.41637864999984</v>
      </c>
      <c r="D21" s="108">
        <v>848.2</v>
      </c>
      <c r="E21" s="54">
        <v>848.2</v>
      </c>
      <c r="F21" s="54">
        <v>836.17</v>
      </c>
      <c r="G21" s="54">
        <v>867.85299999999995</v>
      </c>
      <c r="H21" s="54">
        <v>776.05399999999997</v>
      </c>
      <c r="I21" s="108">
        <v>715.327</v>
      </c>
      <c r="J21" s="54">
        <v>715.327</v>
      </c>
      <c r="K21" s="54">
        <v>709.51800000000003</v>
      </c>
      <c r="L21" s="54">
        <v>649.50400000000002</v>
      </c>
      <c r="M21" s="54">
        <v>514.34100000000001</v>
      </c>
      <c r="N21" s="108">
        <v>462.20699999999999</v>
      </c>
      <c r="O21" s="54">
        <v>462.20699999999999</v>
      </c>
      <c r="P21" s="54">
        <v>391.88200000000001</v>
      </c>
      <c r="Q21" s="54">
        <v>248.66800000000001</v>
      </c>
      <c r="R21" s="54">
        <v>231.274</v>
      </c>
    </row>
    <row r="22" spans="1:62" x14ac:dyDescent="0.2">
      <c r="B22" s="37"/>
      <c r="C22" s="37"/>
      <c r="D22" s="37"/>
      <c r="E22" s="37"/>
      <c r="F22" s="37"/>
      <c r="G22" s="37"/>
      <c r="H22" s="37"/>
      <c r="I22" s="37"/>
      <c r="J22" s="37"/>
      <c r="K22" s="37"/>
      <c r="L22" s="37"/>
      <c r="M22" s="37"/>
      <c r="N22" s="37"/>
      <c r="O22" s="37"/>
      <c r="P22" s="37"/>
      <c r="Q22" s="37"/>
      <c r="R22" s="37"/>
    </row>
    <row r="23" spans="1:62" x14ac:dyDescent="0.2">
      <c r="B23" s="50"/>
      <c r="C23" s="50"/>
      <c r="D23" s="50"/>
      <c r="E23" s="50"/>
      <c r="F23" s="50"/>
      <c r="G23" s="50"/>
      <c r="H23" s="50"/>
      <c r="I23" s="50"/>
      <c r="J23" s="50"/>
      <c r="K23" s="50"/>
      <c r="L23" s="50"/>
      <c r="M23" s="50"/>
      <c r="N23" s="50"/>
      <c r="O23" s="50"/>
      <c r="P23" s="50"/>
      <c r="Q23" s="50"/>
      <c r="R23" s="50"/>
    </row>
    <row r="24" spans="1:62" x14ac:dyDescent="0.2">
      <c r="A24" s="45" t="s">
        <v>99</v>
      </c>
      <c r="B24" s="46"/>
      <c r="C24" s="46"/>
      <c r="D24" s="46"/>
      <c r="E24" s="46"/>
      <c r="F24" s="46"/>
      <c r="G24" s="46"/>
      <c r="H24" s="46"/>
      <c r="I24" s="46"/>
      <c r="J24" s="46"/>
      <c r="K24" s="46"/>
      <c r="L24" s="46"/>
      <c r="M24" s="46"/>
      <c r="N24" s="46"/>
      <c r="O24" s="46"/>
      <c r="P24" s="46"/>
      <c r="Q24" s="46"/>
      <c r="R24" s="46"/>
      <c r="S24" s="46"/>
      <c r="T24" s="46"/>
      <c r="AV24" s="37"/>
      <c r="AW24" s="37"/>
      <c r="AX24" s="37"/>
      <c r="AY24" s="37"/>
      <c r="AZ24" s="37"/>
      <c r="BA24" s="37"/>
      <c r="BB24" s="37"/>
      <c r="BC24" s="37"/>
      <c r="BD24" s="37"/>
      <c r="BE24" s="37"/>
      <c r="BG24" s="37"/>
      <c r="BH24" s="37"/>
      <c r="BI24" s="37"/>
      <c r="BJ24" s="37"/>
    </row>
    <row r="25" spans="1:62" x14ac:dyDescent="0.2">
      <c r="A25" s="47" t="s">
        <v>100</v>
      </c>
      <c r="B25" s="46"/>
      <c r="C25" s="46"/>
      <c r="D25" s="46"/>
      <c r="E25" s="46"/>
      <c r="F25" s="46"/>
      <c r="G25" s="46"/>
      <c r="H25" s="46"/>
      <c r="I25" s="46"/>
      <c r="J25" s="46"/>
      <c r="K25" s="46"/>
      <c r="L25" s="46"/>
      <c r="M25" s="46"/>
      <c r="N25" s="46"/>
      <c r="O25" s="46"/>
      <c r="P25" s="46"/>
      <c r="Q25" s="46"/>
      <c r="R25" s="46"/>
      <c r="S25" s="46"/>
      <c r="T25" s="48"/>
      <c r="AZ25" s="49"/>
      <c r="BE25" s="49"/>
    </row>
    <row r="26" spans="1:62" x14ac:dyDescent="0.2">
      <c r="A26" s="47" t="s">
        <v>101</v>
      </c>
      <c r="B26" s="48"/>
      <c r="C26" s="48"/>
      <c r="D26" s="48"/>
      <c r="E26" s="48"/>
      <c r="F26" s="48"/>
      <c r="G26" s="48"/>
      <c r="H26" s="48"/>
      <c r="I26" s="48"/>
      <c r="J26" s="48"/>
      <c r="K26" s="48"/>
      <c r="L26" s="48"/>
      <c r="M26" s="48"/>
      <c r="N26" s="48"/>
      <c r="O26" s="48"/>
      <c r="P26" s="48"/>
      <c r="Q26" s="48"/>
      <c r="R26" s="48"/>
      <c r="S26" s="48"/>
      <c r="T26" s="46"/>
      <c r="AZ26" s="50"/>
      <c r="BE26" s="50"/>
    </row>
    <row r="27" spans="1:62" x14ac:dyDescent="0.2">
      <c r="A27" s="51"/>
    </row>
    <row r="28" spans="1:62" x14ac:dyDescent="0.2">
      <c r="A28" s="47" t="s">
        <v>102</v>
      </c>
    </row>
    <row r="29" spans="1:62" x14ac:dyDescent="0.2">
      <c r="A29" s="45" t="s">
        <v>103</v>
      </c>
    </row>
    <row r="30" spans="1:62" x14ac:dyDescent="0.2">
      <c r="A30" s="45"/>
    </row>
    <row r="31" spans="1:62" x14ac:dyDescent="0.2">
      <c r="A31" s="47" t="s">
        <v>278</v>
      </c>
    </row>
    <row r="32" spans="1:62" x14ac:dyDescent="0.2">
      <c r="A32" s="45" t="s">
        <v>279</v>
      </c>
    </row>
    <row r="33" spans="1:1" x14ac:dyDescent="0.2">
      <c r="A33" s="45"/>
    </row>
    <row r="34" spans="1:1" x14ac:dyDescent="0.2">
      <c r="A34" s="47" t="s">
        <v>104</v>
      </c>
    </row>
    <row r="35" spans="1:1" x14ac:dyDescent="0.2">
      <c r="A35" s="45" t="s">
        <v>105</v>
      </c>
    </row>
    <row r="36" spans="1:1" x14ac:dyDescent="0.2">
      <c r="A36" s="51"/>
    </row>
    <row r="37" spans="1:1" x14ac:dyDescent="0.2">
      <c r="A37" s="47" t="s">
        <v>232</v>
      </c>
    </row>
    <row r="38" spans="1:1" x14ac:dyDescent="0.2">
      <c r="A38" s="45" t="s">
        <v>257</v>
      </c>
    </row>
    <row r="39" spans="1:1" x14ac:dyDescent="0.2">
      <c r="A39" s="51"/>
    </row>
  </sheetData>
  <pageMargins left="0.511811024" right="0.511811024" top="0.78740157499999996" bottom="0.78740157499999996" header="0.31496062000000002" footer="0.31496062000000002"/>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0D966-003D-4459-A3FF-1059C6D769E5}">
  <sheetPr codeName="Planilha9">
    <tabColor rgb="FF00484B"/>
  </sheetPr>
  <dimension ref="A5:BJ51"/>
  <sheetViews>
    <sheetView showGridLines="0" zoomScale="85" zoomScaleNormal="85" workbookViewId="0">
      <selection activeCell="B20" sqref="B20"/>
    </sheetView>
  </sheetViews>
  <sheetFormatPr defaultColWidth="48.85546875" defaultRowHeight="12.75" x14ac:dyDescent="0.2"/>
  <cols>
    <col min="1" max="1" width="49.42578125" style="4" bestFit="1" customWidth="1"/>
    <col min="2" max="28" width="14.5703125" style="4" customWidth="1"/>
    <col min="29" max="16384" width="48.85546875" style="4"/>
  </cols>
  <sheetData>
    <row r="5" spans="1:28" s="5" customFormat="1" x14ac:dyDescent="0.2">
      <c r="A5" s="10"/>
    </row>
    <row r="6" spans="1:28" x14ac:dyDescent="0.2">
      <c r="A6" s="72" t="s">
        <v>225</v>
      </c>
      <c r="D6" s="50"/>
      <c r="I6" s="50"/>
      <c r="N6" s="50"/>
      <c r="Q6" s="50"/>
      <c r="R6" s="50"/>
      <c r="S6" s="50"/>
      <c r="T6" s="50"/>
      <c r="U6" s="50"/>
      <c r="V6" s="50"/>
      <c r="W6" s="50"/>
      <c r="X6" s="50"/>
      <c r="Y6" s="50"/>
      <c r="Z6" s="50"/>
      <c r="AA6" s="50"/>
      <c r="AB6" s="50"/>
    </row>
    <row r="7" spans="1:28" s="18" customFormat="1" x14ac:dyDescent="0.25">
      <c r="A7" s="73" t="s">
        <v>1</v>
      </c>
      <c r="B7" s="74" t="s">
        <v>277</v>
      </c>
      <c r="C7" s="74" t="s">
        <v>276</v>
      </c>
      <c r="D7" s="75">
        <v>2025</v>
      </c>
      <c r="E7" s="74" t="s">
        <v>274</v>
      </c>
      <c r="F7" s="74" t="s">
        <v>265</v>
      </c>
      <c r="G7" s="74" t="s">
        <v>264</v>
      </c>
      <c r="H7" s="74" t="s">
        <v>263</v>
      </c>
      <c r="I7" s="75">
        <v>2024</v>
      </c>
      <c r="J7" s="74" t="s">
        <v>256</v>
      </c>
      <c r="K7" s="74" t="s">
        <v>253</v>
      </c>
      <c r="L7" s="74" t="s">
        <v>252</v>
      </c>
      <c r="M7" s="74" t="s">
        <v>233</v>
      </c>
      <c r="N7" s="75">
        <v>2023</v>
      </c>
      <c r="O7" s="74" t="s">
        <v>227</v>
      </c>
      <c r="P7" s="74" t="s">
        <v>2</v>
      </c>
      <c r="Q7" s="74" t="s">
        <v>3</v>
      </c>
      <c r="R7" s="74" t="s">
        <v>4</v>
      </c>
      <c r="S7" s="75">
        <v>2022</v>
      </c>
      <c r="T7" s="74" t="s">
        <v>5</v>
      </c>
      <c r="U7" s="74" t="s">
        <v>6</v>
      </c>
      <c r="V7" s="74" t="s">
        <v>7</v>
      </c>
      <c r="W7" s="74" t="s">
        <v>8</v>
      </c>
      <c r="X7" s="75">
        <v>2021</v>
      </c>
      <c r="Y7" s="74" t="s">
        <v>9</v>
      </c>
      <c r="Z7" s="74" t="s">
        <v>10</v>
      </c>
      <c r="AA7" s="74" t="s">
        <v>11</v>
      </c>
      <c r="AB7" s="74" t="s">
        <v>12</v>
      </c>
    </row>
    <row r="8" spans="1:28" x14ac:dyDescent="0.2">
      <c r="A8" s="39" t="s">
        <v>108</v>
      </c>
      <c r="B8" s="24">
        <f>'Alea - Financeiro'!B9</f>
        <v>85.099382210000073</v>
      </c>
      <c r="C8" s="24">
        <f>'Alea - Financeiro'!C9</f>
        <v>72.89368524999999</v>
      </c>
      <c r="D8" s="97">
        <f>'Alea - Financeiro'!D9</f>
        <v>353.4</v>
      </c>
      <c r="E8" s="24">
        <f>'Alea - Financeiro'!E9</f>
        <v>81.5</v>
      </c>
      <c r="F8" s="24">
        <f>'Alea - Financeiro'!F9</f>
        <v>95.498946739999795</v>
      </c>
      <c r="G8" s="24">
        <f>'Alea - Financeiro'!G9</f>
        <v>99.196645079999996</v>
      </c>
      <c r="H8" s="24">
        <f>'Alea - Financeiro'!H9</f>
        <v>77.251761119999998</v>
      </c>
      <c r="I8" s="97">
        <f>'Alea - Financeiro'!I9</f>
        <v>261.27936583999997</v>
      </c>
      <c r="J8" s="24">
        <f>'Alea - Financeiro'!J9</f>
        <v>59.125768270000101</v>
      </c>
      <c r="K8" s="24">
        <f>'Alea - Financeiro'!K9</f>
        <v>74.773262229999887</v>
      </c>
      <c r="L8" s="24">
        <f>'Alea - Financeiro'!L9</f>
        <v>72.231366149999985</v>
      </c>
      <c r="M8" s="24">
        <f>'Alea - Financeiro'!M9</f>
        <v>55.148969190000003</v>
      </c>
      <c r="N8" s="97">
        <f>'Alea - Financeiro'!N9</f>
        <v>108.04600000000001</v>
      </c>
      <c r="O8" s="24">
        <f>'Alea - Financeiro'!O9</f>
        <v>45.15684181000001</v>
      </c>
      <c r="P8" s="24">
        <f>'Alea - Financeiro'!P9</f>
        <v>33.493150429999908</v>
      </c>
      <c r="Q8" s="24">
        <f>'Alea - Financeiro'!Q9</f>
        <v>21.920376970000081</v>
      </c>
      <c r="R8" s="24">
        <f>'Alea - Financeiro'!R9</f>
        <v>7.4756307899999959</v>
      </c>
      <c r="S8" s="97">
        <f>'Alea - Financeiro'!S9</f>
        <v>30.373880360000022</v>
      </c>
      <c r="T8" s="24">
        <f>'Alea - Financeiro'!T9</f>
        <v>8.7296569999999996</v>
      </c>
      <c r="U8" s="24">
        <f>'Alea - Financeiro'!U9</f>
        <v>3.0859999999999999</v>
      </c>
      <c r="V8" s="24">
        <f>'Alea - Financeiro'!V9</f>
        <v>8.2321020300000196</v>
      </c>
      <c r="W8" s="24">
        <f>'Alea - Financeiro'!W9</f>
        <v>10.326121330000001</v>
      </c>
      <c r="X8" s="97">
        <f>'Alea - Financeiro'!X9</f>
        <v>19.056357860000002</v>
      </c>
      <c r="Y8" s="24">
        <f>'Alea - Financeiro'!Y9</f>
        <v>11.077469321000002</v>
      </c>
      <c r="Z8" s="24">
        <f>'Alea - Financeiro'!Z9</f>
        <v>8.1482782680000003</v>
      </c>
      <c r="AA8" s="24">
        <f>'Alea - Financeiro'!AA9</f>
        <v>-0.16938972900000004</v>
      </c>
      <c r="AB8" s="24">
        <f>'Alea - Financeiro'!AB9</f>
        <v>0</v>
      </c>
    </row>
    <row r="9" spans="1:28" x14ac:dyDescent="0.2">
      <c r="A9" s="39" t="s">
        <v>183</v>
      </c>
      <c r="B9" s="24">
        <f t="shared" ref="B9" si="0">B10-B8</f>
        <v>-85.512735569999975</v>
      </c>
      <c r="C9" s="24">
        <f t="shared" ref="C9:J9" si="1">C10-C8</f>
        <v>-75.721162350000014</v>
      </c>
      <c r="D9" s="97">
        <f t="shared" si="1"/>
        <v>-377.79999999999995</v>
      </c>
      <c r="E9" s="24">
        <f t="shared" si="1"/>
        <v>-107</v>
      </c>
      <c r="F9" s="24">
        <f t="shared" si="1"/>
        <v>-101.04569853</v>
      </c>
      <c r="G9" s="24">
        <f t="shared" si="1"/>
        <v>-96.371056719999984</v>
      </c>
      <c r="H9" s="24">
        <f t="shared" si="1"/>
        <v>-73.431138480000001</v>
      </c>
      <c r="I9" s="97">
        <f t="shared" si="1"/>
        <v>-239.13222457000001</v>
      </c>
      <c r="J9" s="24">
        <f t="shared" si="1"/>
        <v>-53.409936789999996</v>
      </c>
      <c r="K9" s="24">
        <f>K10-K8</f>
        <v>-67.873728040000003</v>
      </c>
      <c r="L9" s="24">
        <f>L10-L8</f>
        <v>-65.824767900000012</v>
      </c>
      <c r="M9" s="24">
        <f>M10-M8</f>
        <v>-52.023791839999994</v>
      </c>
      <c r="N9" s="97">
        <f t="shared" ref="N9:AB9" si="2">N10-N8</f>
        <v>-126.55200000000001</v>
      </c>
      <c r="O9" s="24">
        <f t="shared" si="2"/>
        <v>-50.271651930000033</v>
      </c>
      <c r="P9" s="24">
        <f t="shared" si="2"/>
        <v>-32.133745989999987</v>
      </c>
      <c r="Q9" s="24">
        <f t="shared" si="2"/>
        <v>-24.869764279999966</v>
      </c>
      <c r="R9" s="24">
        <f t="shared" si="2"/>
        <v>-19.27683780000001</v>
      </c>
      <c r="S9" s="97">
        <f t="shared" si="2"/>
        <v>-65.123186889999985</v>
      </c>
      <c r="T9" s="24">
        <f t="shared" si="2"/>
        <v>-20.547474999999999</v>
      </c>
      <c r="U9" s="24">
        <f t="shared" si="2"/>
        <v>-17.085999999999999</v>
      </c>
      <c r="V9" s="24">
        <f t="shared" si="2"/>
        <v>-13.62944537999998</v>
      </c>
      <c r="W9" s="24">
        <f t="shared" si="2"/>
        <v>-13.860266510000002</v>
      </c>
      <c r="X9" s="97">
        <f t="shared" si="2"/>
        <v>-36.711163379999995</v>
      </c>
      <c r="Y9" s="24">
        <f t="shared" si="2"/>
        <v>-25.743693719999992</v>
      </c>
      <c r="Z9" s="24">
        <f t="shared" si="2"/>
        <v>-10.967019660000002</v>
      </c>
      <c r="AA9" s="24">
        <f t="shared" si="2"/>
        <v>-4.5000000000000595E-4</v>
      </c>
      <c r="AB9" s="24">
        <f t="shared" si="2"/>
        <v>0</v>
      </c>
    </row>
    <row r="10" spans="1:28" s="55" customFormat="1" x14ac:dyDescent="0.2">
      <c r="A10" s="34" t="s">
        <v>133</v>
      </c>
      <c r="B10" s="54">
        <f>'Alea - Financeiro'!B40</f>
        <v>-0.41335335999990641</v>
      </c>
      <c r="C10" s="54">
        <f>'Alea - Financeiro'!C40</f>
        <v>-2.8274771000000181</v>
      </c>
      <c r="D10" s="108">
        <f>'Alea - Financeiro'!D40</f>
        <v>-24.4</v>
      </c>
      <c r="E10" s="54">
        <f>'Alea - Financeiro'!E40</f>
        <v>-25.5</v>
      </c>
      <c r="F10" s="54">
        <f>'Alea - Financeiro'!F40</f>
        <v>-5.5467517900001981</v>
      </c>
      <c r="G10" s="54">
        <f>'Alea - Financeiro'!G40</f>
        <v>2.8255883600000087</v>
      </c>
      <c r="H10" s="54">
        <f>'Alea - Financeiro'!H40</f>
        <v>3.8206226400000016</v>
      </c>
      <c r="I10" s="108">
        <f>'Alea - Financeiro'!I40</f>
        <v>22.147141269999977</v>
      </c>
      <c r="J10" s="54">
        <f>'Alea - Financeiro'!J40</f>
        <v>5.7158314800001024</v>
      </c>
      <c r="K10" s="54">
        <f>'Alea - Financeiro'!K40</f>
        <v>6.8995341899998897</v>
      </c>
      <c r="L10" s="54">
        <f>'Alea - Financeiro'!L40</f>
        <v>6.4065982499999805</v>
      </c>
      <c r="M10" s="54">
        <f>'Alea - Financeiro'!M40</f>
        <v>3.1251773500000053</v>
      </c>
      <c r="N10" s="108">
        <f>'Alea - Financeiro'!N40</f>
        <v>-18.506</v>
      </c>
      <c r="O10" s="54">
        <f>'Alea - Financeiro'!O40</f>
        <v>-5.1148101200000227</v>
      </c>
      <c r="P10" s="54">
        <f>'Alea - Financeiro'!P40</f>
        <v>1.3594044399999206</v>
      </c>
      <c r="Q10" s="54">
        <f>'Alea - Financeiro'!Q40</f>
        <v>-2.9493873099998851</v>
      </c>
      <c r="R10" s="54">
        <f>'Alea - Financeiro'!R40</f>
        <v>-11.801207010000013</v>
      </c>
      <c r="S10" s="108">
        <f>'Alea - Financeiro'!S40</f>
        <v>-34.749306529999963</v>
      </c>
      <c r="T10" s="54">
        <f>'Alea - Financeiro'!T40</f>
        <v>-11.817817999999999</v>
      </c>
      <c r="U10" s="54">
        <f>'Alea - Financeiro'!U40</f>
        <v>-13.999999999999998</v>
      </c>
      <c r="V10" s="54">
        <f>'Alea - Financeiro'!V40</f>
        <v>-5.3973433499999608</v>
      </c>
      <c r="W10" s="54">
        <f>'Alea - Financeiro'!W40</f>
        <v>-3.5341451800000012</v>
      </c>
      <c r="X10" s="108">
        <f>'Alea - Financeiro'!X40</f>
        <v>-17.654805519999993</v>
      </c>
      <c r="Y10" s="54">
        <f>'Alea - Financeiro'!Y40</f>
        <v>-14.66622439899999</v>
      </c>
      <c r="Z10" s="54">
        <f>'Alea - Financeiro'!Z40</f>
        <v>-2.8187413920000015</v>
      </c>
      <c r="AA10" s="54">
        <f>'Alea - Financeiro'!AA40</f>
        <v>-0.16983972900000005</v>
      </c>
      <c r="AB10" s="54">
        <f>'Alea - Financeiro'!AB40</f>
        <v>0</v>
      </c>
    </row>
    <row r="11" spans="1:28" s="55" customFormat="1" x14ac:dyDescent="0.2">
      <c r="A11" s="34" t="s">
        <v>109</v>
      </c>
      <c r="B11" s="54">
        <f>'Alea - Financeiro'!B43</f>
        <v>0.42947359000009644</v>
      </c>
      <c r="C11" s="54">
        <f>'Alea - Financeiro'!C43</f>
        <v>-0.84417524000001842</v>
      </c>
      <c r="D11" s="108">
        <f>'Alea - Financeiro'!D43</f>
        <v>-17.899999999999999</v>
      </c>
      <c r="E11" s="54">
        <f>'Alea - Financeiro'!E43</f>
        <v>-24</v>
      </c>
      <c r="F11" s="54">
        <f>'Alea - Financeiro'!F43</f>
        <v>-3.5966872100001965</v>
      </c>
      <c r="G11" s="54">
        <f>'Alea - Financeiro'!G43</f>
        <v>4.4393685500000082</v>
      </c>
      <c r="H11" s="54">
        <f>'Alea - Financeiro'!H43</f>
        <v>5.25343173</v>
      </c>
      <c r="I11" s="108">
        <f>'Alea - Financeiro'!I43</f>
        <v>25.071087609999978</v>
      </c>
      <c r="J11" s="54">
        <f>'Alea - Financeiro'!J43</f>
        <v>6.6486284200001027</v>
      </c>
      <c r="K11" s="54">
        <f>'Alea - Financeiro'!K43</f>
        <v>7.8081390599998892</v>
      </c>
      <c r="L11" s="54">
        <f>'Alea - Financeiro'!L43</f>
        <v>7.0247741099999805</v>
      </c>
      <c r="M11" s="54">
        <f>'Alea - Financeiro'!M43</f>
        <v>3.5895460200000051</v>
      </c>
      <c r="N11" s="108">
        <f>'Alea - Financeiro'!N43</f>
        <v>-17.695692100000002</v>
      </c>
      <c r="O11" s="54">
        <f>'Alea - Financeiro'!O43</f>
        <v>-4.7990277700000217</v>
      </c>
      <c r="P11" s="54">
        <f>'Alea - Financeiro'!P43</f>
        <v>1.0791474799999206</v>
      </c>
      <c r="Q11" s="54">
        <f>'Alea - Financeiro'!Q43</f>
        <v>-3.0613686599998848</v>
      </c>
      <c r="R11" s="54">
        <f>'Alea - Financeiro'!R43</f>
        <v>-11.903494250000014</v>
      </c>
      <c r="S11" s="108">
        <f>'Alea - Financeiro'!S43</f>
        <v>-34.749306529999963</v>
      </c>
      <c r="T11" s="54">
        <f>'Alea - Financeiro'!T43</f>
        <v>-11.817817999999999</v>
      </c>
      <c r="U11" s="54">
        <f>'Alea - Financeiro'!U43</f>
        <v>-13.999999999999998</v>
      </c>
      <c r="V11" s="54">
        <f>'Alea - Financeiro'!V43</f>
        <v>-5.7917577799999611</v>
      </c>
      <c r="W11" s="54">
        <f>'Alea - Financeiro'!W43</f>
        <v>-3.5341451800000012</v>
      </c>
      <c r="X11" s="108">
        <f>'Alea - Financeiro'!X43</f>
        <v>-17.654805519999993</v>
      </c>
      <c r="Y11" s="54">
        <f>'Alea - Financeiro'!Y43</f>
        <v>-14.66622439899999</v>
      </c>
      <c r="Z11" s="54">
        <f>'Alea - Financeiro'!Z43</f>
        <v>-2.8187413920000015</v>
      </c>
      <c r="AA11" s="54">
        <f>'Alea - Financeiro'!AA43</f>
        <v>-0.16983972900000005</v>
      </c>
      <c r="AB11" s="54">
        <f>'Alea - Financeiro'!AB43</f>
        <v>0</v>
      </c>
    </row>
    <row r="12" spans="1:28" s="55" customFormat="1" x14ac:dyDescent="0.2">
      <c r="A12" s="70" t="s">
        <v>134</v>
      </c>
      <c r="B12" s="84">
        <f>'Alea - Financeiro'!B41</f>
        <v>-4.8573015369238843E-3</v>
      </c>
      <c r="C12" s="84">
        <f>'Alea - Financeiro'!C41</f>
        <v>-3.8789054090251504E-2</v>
      </c>
      <c r="D12" s="118">
        <f>'Alea - Financeiro'!D41</f>
        <v>-6.9000000000000006E-2</v>
      </c>
      <c r="E12" s="84">
        <f>'Alea - Financeiro'!E41</f>
        <v>-0.314</v>
      </c>
      <c r="F12" s="84">
        <f>'Alea - Financeiro'!F41</f>
        <v>-5.8081811154435885E-2</v>
      </c>
      <c r="G12" s="84">
        <f>'Alea - Financeiro'!G41</f>
        <v>2.8484716975268987E-2</v>
      </c>
      <c r="H12" s="84">
        <f>'Alea - Financeiro'!H41</f>
        <v>4.9456770753293106E-2</v>
      </c>
      <c r="I12" s="118">
        <f>'Alea - Financeiro'!I41</f>
        <v>8.4764218555101106E-2</v>
      </c>
      <c r="J12" s="84">
        <f>'Alea - Financeiro'!J41</f>
        <v>9.6672426375899886E-2</v>
      </c>
      <c r="K12" s="84">
        <f>'Alea - Financeiro'!K41</f>
        <v>9.227274542037725E-2</v>
      </c>
      <c r="L12" s="84">
        <f>'Alea - Financeiro'!L41</f>
        <v>8.8695515417715545E-2</v>
      </c>
      <c r="M12" s="84">
        <f>'Alea - Financeiro'!M41</f>
        <v>5.6667919562251479E-2</v>
      </c>
      <c r="N12" s="118">
        <f>'Alea - Financeiro'!N41</f>
        <v>-0.17127889972789367</v>
      </c>
      <c r="O12" s="84">
        <f>'Alea - Financeiro'!O41</f>
        <v>-0.1132676669799203</v>
      </c>
      <c r="P12" s="84">
        <f>'Alea - Financeiro'!P41</f>
        <v>4.0587535736330678E-2</v>
      </c>
      <c r="Q12" s="84">
        <f>'Alea - Financeiro'!Q41</f>
        <v>-0.13455002685566836</v>
      </c>
      <c r="R12" s="84">
        <f>'Alea - Financeiro'!R41</f>
        <v>-1.5786235759243561</v>
      </c>
      <c r="S12" s="118">
        <f>'Alea - Financeiro'!S41</f>
        <v>-1.1440522619481319</v>
      </c>
      <c r="T12" s="84">
        <f>'Alea - Financeiro'!T41</f>
        <v>-1.3537551360838118</v>
      </c>
      <c r="U12" s="84">
        <f>'Alea - Financeiro'!U41</f>
        <v>-4.536616979909267</v>
      </c>
      <c r="V12" s="84">
        <f>'Alea - Financeiro'!V41</f>
        <v>-0.65564582780079417</v>
      </c>
      <c r="W12" s="84">
        <f>'Alea - Financeiro'!W41</f>
        <v>-0.34225292024532128</v>
      </c>
      <c r="X12" s="118">
        <f>'Alea - Financeiro'!X41</f>
        <v>-0.92645224495170087</v>
      </c>
      <c r="Y12" s="84">
        <f>'Alea - Financeiro'!Y41</f>
        <v>-1.3239688573270649</v>
      </c>
      <c r="Z12" s="84">
        <f>'Alea - Financeiro'!Z41</f>
        <v>-0.34593091930473102</v>
      </c>
      <c r="AA12" s="84">
        <f>'Alea - Financeiro'!AA41</f>
        <v>1.0026565955483642</v>
      </c>
      <c r="AB12" s="84">
        <f>'Alea - Financeiro'!AB41</f>
        <v>0</v>
      </c>
    </row>
    <row r="13" spans="1:28" s="55" customFormat="1" x14ac:dyDescent="0.2">
      <c r="A13" s="70" t="s">
        <v>136</v>
      </c>
      <c r="B13" s="84">
        <f>'Alea - Financeiro'!B44</f>
        <v>5.0467298216135435E-3</v>
      </c>
      <c r="C13" s="84">
        <f>'Alea - Financeiro'!C44</f>
        <v>-1.1580910432841898E-2</v>
      </c>
      <c r="D13" s="118">
        <f>'Alea - Financeiro'!D44</f>
        <v>-5.0650820599886813E-2</v>
      </c>
      <c r="E13" s="84">
        <f>'Alea - Financeiro'!E44</f>
        <v>-0.29447852760736198</v>
      </c>
      <c r="F13" s="84">
        <f>'Alea - Financeiro'!F44</f>
        <v>-3.766206154914295E-2</v>
      </c>
      <c r="G13" s="84">
        <f>'Alea - Financeiro'!G44</f>
        <v>4.4753212635565962E-2</v>
      </c>
      <c r="H13" s="84">
        <f>'Alea - Financeiro'!H44</f>
        <v>6.8004038404244474E-2</v>
      </c>
      <c r="I13" s="118">
        <f>'Alea - Financeiro'!I44</f>
        <v>9.5955099743133931E-2</v>
      </c>
      <c r="J13" s="84">
        <f>'Alea - Financeiro'!J44</f>
        <v>0.11244891380757853</v>
      </c>
      <c r="K13" s="84">
        <f>'Alea - Financeiro'!K44</f>
        <v>0.10442421297578715</v>
      </c>
      <c r="L13" s="84">
        <f>'Alea - Financeiro'!L44</f>
        <v>9.725378993125941E-2</v>
      </c>
      <c r="M13" s="84">
        <f>'Alea - Financeiro'!M44</f>
        <v>6.5088179756057643E-2</v>
      </c>
      <c r="N13" s="118">
        <f>'Alea - Financeiro'!N44</f>
        <v>-0.16377924310016106</v>
      </c>
      <c r="O13" s="84">
        <f>'Alea - Financeiro'!O44</f>
        <v>-0.10627465468449289</v>
      </c>
      <c r="P13" s="84">
        <f>'Alea - Financeiro'!P44</f>
        <v>3.2219945455872229E-2</v>
      </c>
      <c r="Q13" s="84">
        <f>'Alea - Financeiro'!Q44</f>
        <v>-0.1396585772311138</v>
      </c>
      <c r="R13" s="84">
        <f>'Alea - Financeiro'!R44</f>
        <v>-1.5923063329883926</v>
      </c>
      <c r="S13" s="118">
        <f>'Alea - Financeiro'!S44</f>
        <v>-1.1440522619481319</v>
      </c>
      <c r="T13" s="84">
        <f>'Alea - Financeiro'!T44</f>
        <v>-1.3537551360838118</v>
      </c>
      <c r="U13" s="84">
        <f>'Alea - Financeiro'!U44</f>
        <v>-4.536616979909267</v>
      </c>
      <c r="V13" s="84">
        <f>'Alea - Financeiro'!V44</f>
        <v>-0.70355757969145916</v>
      </c>
      <c r="W13" s="84">
        <f>'Alea - Financeiro'!W44</f>
        <v>-0.34225292024532128</v>
      </c>
      <c r="X13" s="118">
        <f>'Alea - Financeiro'!X44</f>
        <v>-0.92645224495170087</v>
      </c>
      <c r="Y13" s="84">
        <f>'Alea - Financeiro'!Y44</f>
        <v>-1.3239688573270649</v>
      </c>
      <c r="Z13" s="84">
        <f>'Alea - Financeiro'!Z44</f>
        <v>-0.34593091930473102</v>
      </c>
      <c r="AA13" s="84">
        <f>'Alea - Financeiro'!AA44</f>
        <v>1.0026565955483642</v>
      </c>
      <c r="AB13" s="84">
        <f>'Alea - Financeiro'!AB44</f>
        <v>0</v>
      </c>
    </row>
    <row r="14" spans="1:28" x14ac:dyDescent="0.2">
      <c r="A14" s="39" t="s">
        <v>184</v>
      </c>
      <c r="B14" s="24">
        <v>-27.535268900000002</v>
      </c>
      <c r="C14" s="24">
        <v>-27.87607285</v>
      </c>
      <c r="D14" s="97">
        <v>-115.7</v>
      </c>
      <c r="E14" s="24">
        <v>-24.8</v>
      </c>
      <c r="F14" s="24">
        <v>-35.198572319999997</v>
      </c>
      <c r="G14" s="24">
        <v>-30.803479970000001</v>
      </c>
      <c r="H14" s="24">
        <v>-24.939206379999998</v>
      </c>
      <c r="I14" s="97">
        <v>-91.24501964000001</v>
      </c>
      <c r="J14" s="24">
        <v>-25.647109339999989</v>
      </c>
      <c r="K14" s="24">
        <v>-22.274708210000011</v>
      </c>
      <c r="L14" s="24">
        <v>-24.165329979999999</v>
      </c>
      <c r="M14" s="24">
        <v>-19.15787211</v>
      </c>
      <c r="N14" s="97">
        <v>-51.845314120000005</v>
      </c>
      <c r="O14" s="24">
        <v>-17.401828160000012</v>
      </c>
      <c r="P14" s="24">
        <v>-14.826237269999991</v>
      </c>
      <c r="Q14" s="24">
        <v>-10.531446639999999</v>
      </c>
      <c r="R14" s="24">
        <v>-9.0899293599999975</v>
      </c>
      <c r="S14" s="97">
        <v>-44.893482810000009</v>
      </c>
      <c r="T14" s="24">
        <v>-12.794830019999999</v>
      </c>
      <c r="U14" s="24">
        <v>-8.7319999999999993</v>
      </c>
      <c r="V14" s="24">
        <v>-14.580448990000006</v>
      </c>
      <c r="W14" s="24">
        <v>-8.7862037999999991</v>
      </c>
      <c r="X14" s="97">
        <v>-29.872327105000004</v>
      </c>
      <c r="Y14" s="24">
        <v>-13.572288903999999</v>
      </c>
      <c r="Z14" s="24">
        <v>-7.0155031770000003</v>
      </c>
      <c r="AA14" s="24">
        <v>-3.9551295040000007</v>
      </c>
      <c r="AB14" s="24">
        <v>-5.3294055199999999</v>
      </c>
    </row>
    <row r="15" spans="1:28" x14ac:dyDescent="0.2">
      <c r="A15" s="44" t="s">
        <v>139</v>
      </c>
      <c r="B15" s="24">
        <f>'Alea - Financeiro'!B49</f>
        <v>-10.892070300000002</v>
      </c>
      <c r="C15" s="24">
        <f>'Alea - Financeiro'!C49</f>
        <v>-9.8181215900000005</v>
      </c>
      <c r="D15" s="97">
        <f>'Alea - Financeiro'!D49</f>
        <v>-49.9</v>
      </c>
      <c r="E15" s="24">
        <f>'Alea - Financeiro'!E49</f>
        <v>-13.8</v>
      </c>
      <c r="F15" s="24">
        <f>'Alea - Financeiro'!F49</f>
        <v>-14.259904430000001</v>
      </c>
      <c r="G15" s="24">
        <f>'Alea - Financeiro'!G49</f>
        <v>-12.998759809999999</v>
      </c>
      <c r="H15" s="24">
        <f>'Alea - Financeiro'!H49</f>
        <v>-8.7845585699999997</v>
      </c>
      <c r="I15" s="97">
        <f>'Alea - Financeiro'!I49</f>
        <v>-32.911392790000001</v>
      </c>
      <c r="J15" s="24">
        <f>'Alea - Financeiro'!J49</f>
        <v>-8.2216507099999916</v>
      </c>
      <c r="K15" s="24">
        <f>'Alea - Financeiro'!K49</f>
        <v>-8.95735931000001</v>
      </c>
      <c r="L15" s="24">
        <f>'Alea - Financeiro'!L49</f>
        <v>-8.2580904900000007</v>
      </c>
      <c r="M15" s="24">
        <f>'Alea - Financeiro'!M49</f>
        <v>-7.4742922799999993</v>
      </c>
      <c r="N15" s="97">
        <f>'Alea - Financeiro'!N49</f>
        <v>-17.619</v>
      </c>
      <c r="O15" s="24">
        <f>'Alea - Financeiro'!O49</f>
        <v>-6.9322413500000035</v>
      </c>
      <c r="P15" s="24">
        <f>'Alea - Financeiro'!P49</f>
        <v>-4.9805122199999978</v>
      </c>
      <c r="Q15" s="24">
        <f>'Alea - Financeiro'!Q49</f>
        <v>-3.3841121099999993</v>
      </c>
      <c r="R15" s="24">
        <f>'Alea - Financeiro'!R49</f>
        <v>-2.3221343199999995</v>
      </c>
      <c r="S15" s="97">
        <f>'Alea - Financeiro'!S49</f>
        <v>-8.5591124099999991</v>
      </c>
      <c r="T15" s="24">
        <f>'Alea - Financeiro'!T49</f>
        <v>-2.554964</v>
      </c>
      <c r="U15" s="24">
        <f>'Alea - Financeiro'!U49</f>
        <v>-3.85</v>
      </c>
      <c r="V15" s="24">
        <f>'Alea - Financeiro'!V49</f>
        <v>-1.8587314700000002</v>
      </c>
      <c r="W15" s="24">
        <f>'Alea - Financeiro'!W49</f>
        <v>-0.29541694000000007</v>
      </c>
      <c r="X15" s="97">
        <f>'Alea - Financeiro'!X49</f>
        <v>-1.4326411999999999</v>
      </c>
      <c r="Y15" s="24">
        <f>'Alea - Financeiro'!Y49</f>
        <v>-0.37532108300000011</v>
      </c>
      <c r="Z15" s="24">
        <f>'Alea - Financeiro'!Z49</f>
        <v>-0.75452221799999986</v>
      </c>
      <c r="AA15" s="24">
        <f>'Alea - Financeiro'!AA49</f>
        <v>-0.10720239899999999</v>
      </c>
      <c r="AB15" s="24">
        <f>'Alea - Financeiro'!AB49</f>
        <v>-0.19559549999999998</v>
      </c>
    </row>
    <row r="16" spans="1:28" x14ac:dyDescent="0.2">
      <c r="A16" s="44" t="s">
        <v>185</v>
      </c>
      <c r="B16" s="24">
        <f>'Alea - Financeiro'!B50</f>
        <v>-14.445520330000001</v>
      </c>
      <c r="C16" s="24">
        <f>'Alea - Financeiro'!C50</f>
        <v>-17.01487788</v>
      </c>
      <c r="D16" s="97">
        <f>'Alea - Financeiro'!D50</f>
        <v>-61.4</v>
      </c>
      <c r="E16" s="24">
        <f>'Alea - Financeiro'!E50</f>
        <v>-8.8000000000000007</v>
      </c>
      <c r="F16" s="24">
        <f>'Alea - Financeiro'!F50</f>
        <v>-18.845442330000001</v>
      </c>
      <c r="G16" s="24">
        <f>'Alea - Financeiro'!G50</f>
        <v>-18.35759316</v>
      </c>
      <c r="H16" s="24">
        <f>'Alea - Financeiro'!H50</f>
        <v>-15.430179089999999</v>
      </c>
      <c r="I16" s="97">
        <f>'Alea - Financeiro'!I50</f>
        <v>-56.56581611</v>
      </c>
      <c r="J16" s="24">
        <f>'Alea - Financeiro'!J50</f>
        <v>-15.68348864</v>
      </c>
      <c r="K16" s="24">
        <f>'Alea - Financeiro'!K50</f>
        <v>-13.36656846</v>
      </c>
      <c r="L16" s="24">
        <f>'Alea - Financeiro'!L50</f>
        <v>-15.831966329999998</v>
      </c>
      <c r="M16" s="24">
        <f>'Alea - Financeiro'!M50</f>
        <v>-11.68379268</v>
      </c>
      <c r="N16" s="97">
        <f>'Alea - Financeiro'!N50</f>
        <v>-31.247</v>
      </c>
      <c r="O16" s="24">
        <f>'Alea - Financeiro'!O50</f>
        <v>-9.5746873000000079</v>
      </c>
      <c r="P16" s="24">
        <f>'Alea - Financeiro'!P50</f>
        <v>-8.957210109999993</v>
      </c>
      <c r="Q16" s="24">
        <f>'Alea - Financeiro'!Q50</f>
        <v>-6.3835246500000009</v>
      </c>
      <c r="R16" s="24">
        <f>'Alea - Financeiro'!R50</f>
        <v>-6.3315779399999981</v>
      </c>
      <c r="S16" s="97">
        <f>'Alea - Financeiro'!S50</f>
        <v>-35.394024860000002</v>
      </c>
      <c r="T16" s="24">
        <f>'Alea - Financeiro'!T50</f>
        <v>-9.9346350000000001</v>
      </c>
      <c r="U16" s="24">
        <f>'Alea - Financeiro'!U50</f>
        <v>-8.0660000000000007</v>
      </c>
      <c r="V16" s="24">
        <f>'Alea - Financeiro'!V50</f>
        <v>-9.9489178800000051</v>
      </c>
      <c r="W16" s="24">
        <f>'Alea - Financeiro'!W50</f>
        <v>-7.4444719799999985</v>
      </c>
      <c r="X16" s="97">
        <f>'Alea - Financeiro'!X50</f>
        <v>-27.804585110000001</v>
      </c>
      <c r="Y16" s="24">
        <f>'Alea - Financeiro'!Y50</f>
        <v>-12.918331598</v>
      </c>
      <c r="Z16" s="24">
        <f>'Alea - Financeiro'!Z50</f>
        <v>-6.2609809590000003</v>
      </c>
      <c r="AA16" s="24">
        <f>'Alea - Financeiro'!AA50</f>
        <v>-3.6324857630000005</v>
      </c>
      <c r="AB16" s="24">
        <f>'Alea - Financeiro'!AB50</f>
        <v>-4.9927867900000003</v>
      </c>
    </row>
    <row r="17" spans="1:28" x14ac:dyDescent="0.2">
      <c r="A17" s="44" t="s">
        <v>186</v>
      </c>
      <c r="B17" s="24">
        <v>-1.0005134899999999</v>
      </c>
      <c r="C17" s="24">
        <v>0.58522103000000003</v>
      </c>
      <c r="D17" s="97">
        <v>-1.46831632</v>
      </c>
      <c r="E17" s="24">
        <v>-1.10333594</v>
      </c>
      <c r="F17" s="24">
        <v>-0.19400000000000001</v>
      </c>
      <c r="G17" s="24">
        <v>-0.153</v>
      </c>
      <c r="H17" s="24">
        <v>-1.9E-2</v>
      </c>
      <c r="I17" s="97">
        <v>-0.18</v>
      </c>
      <c r="J17" s="24">
        <v>-0.155</v>
      </c>
      <c r="K17" s="24">
        <v>4.9000000000000002E-2</v>
      </c>
      <c r="L17" s="24">
        <v>-7.3999999999999996E-2</v>
      </c>
      <c r="M17" s="24">
        <v>2.1499999999999999E-4</v>
      </c>
      <c r="N17" s="97">
        <v>1.2999999999999999E-2</v>
      </c>
      <c r="O17" s="24">
        <v>4.0000000000000001E-3</v>
      </c>
      <c r="P17" s="24">
        <v>-1.2731000000000041E-4</v>
      </c>
      <c r="Q17" s="24">
        <v>4.34294E-3</v>
      </c>
      <c r="R17" s="24">
        <v>0</v>
      </c>
      <c r="S17" s="97">
        <v>-5.0000000000000001E-3</v>
      </c>
      <c r="T17" s="24">
        <v>-4.3449600000000001E-3</v>
      </c>
      <c r="U17" s="24">
        <v>0</v>
      </c>
      <c r="V17" s="24">
        <v>0</v>
      </c>
      <c r="W17" s="24">
        <v>-7.6100000000000007E-5</v>
      </c>
      <c r="X17" s="97">
        <v>3.3292999999999994E-4</v>
      </c>
      <c r="Y17" s="24">
        <v>0</v>
      </c>
      <c r="Z17" s="24">
        <v>0</v>
      </c>
      <c r="AA17" s="24">
        <v>0</v>
      </c>
      <c r="AB17" s="24">
        <v>0</v>
      </c>
    </row>
    <row r="18" spans="1:28" x14ac:dyDescent="0.2">
      <c r="A18" s="44" t="s">
        <v>187</v>
      </c>
      <c r="B18" s="24">
        <f>-'Alea - Financeiro'!B82</f>
        <v>-0.56247048000000022</v>
      </c>
      <c r="C18" s="24">
        <f>-'Alea - Financeiro'!C82</f>
        <v>-1.4835539800000002</v>
      </c>
      <c r="D18" s="97">
        <f>-'Alea - Financeiro'!D82</f>
        <v>-4.5999999999999996</v>
      </c>
      <c r="E18" s="24">
        <f>-'Alea - Financeiro'!E82</f>
        <v>-1.5</v>
      </c>
      <c r="F18" s="24">
        <f>-'Alea - Financeiro'!F82</f>
        <v>-1.4658363400000001</v>
      </c>
      <c r="G18" s="24">
        <f>-'Alea - Financeiro'!G82</f>
        <v>-1.05642901</v>
      </c>
      <c r="H18" s="24">
        <f>-'Alea - Financeiro'!H82</f>
        <v>-0.58531451000000001</v>
      </c>
      <c r="I18" s="97">
        <f>-'Alea - Financeiro'!I82</f>
        <v>-1.8275232500000012</v>
      </c>
      <c r="J18" s="24">
        <f>-'Alea - Financeiro'!J82</f>
        <v>-0.60921576</v>
      </c>
      <c r="K18" s="24">
        <f>-'Alea - Financeiro'!K82</f>
        <v>-0.40609098000000105</v>
      </c>
      <c r="L18" s="24">
        <f>-'Alea - Financeiro'!L82</f>
        <v>9.4708070000000005E-2</v>
      </c>
      <c r="M18" s="24">
        <f>-'Alea - Financeiro'!M82</f>
        <v>-0.90692457999999998</v>
      </c>
      <c r="N18" s="97">
        <f>-'Alea - Financeiro'!N82</f>
        <v>-2.996</v>
      </c>
      <c r="O18" s="24">
        <f>-'Alea - Financeiro'!O82</f>
        <v>-0.89889950999999924</v>
      </c>
      <c r="P18" s="24">
        <f>-'Alea - Financeiro'!P82</f>
        <v>-0.88838763000000043</v>
      </c>
      <c r="Q18" s="24">
        <f>-'Alea - Financeiro'!Q82</f>
        <v>-0.76815282000000007</v>
      </c>
      <c r="R18" s="24">
        <f>-'Alea - Financeiro'!R82</f>
        <v>-0.4405600400000001</v>
      </c>
      <c r="S18" s="97">
        <f>-'Alea - Financeiro'!S82</f>
        <v>-0.93592447999999884</v>
      </c>
      <c r="T18" s="24">
        <f>-'Alea - Financeiro'!T82</f>
        <v>-0.30088605999999901</v>
      </c>
      <c r="U18" s="24">
        <f>-'Alea - Financeiro'!U82</f>
        <v>3.1840000000000002</v>
      </c>
      <c r="V18" s="24">
        <f>-'Alea - Financeiro'!V82</f>
        <v>-2.7727996400000001</v>
      </c>
      <c r="W18" s="24">
        <f>-'Alea - Financeiro'!W82</f>
        <v>-1.0462387799999999</v>
      </c>
      <c r="X18" s="97">
        <f>-'Alea - Financeiro'!X82</f>
        <v>-0.80317088999999997</v>
      </c>
      <c r="Y18" s="24">
        <f>-'Alea - Financeiro'!Y82</f>
        <v>-0.27863622299999996</v>
      </c>
      <c r="Z18" s="24">
        <f>-'Alea - Financeiro'!Z82</f>
        <v>-0.16807009499999997</v>
      </c>
      <c r="AA18" s="24">
        <f>-'Alea - Financeiro'!AA82</f>
        <v>-0.21544134200000004</v>
      </c>
      <c r="AB18" s="24">
        <f>-'Alea - Financeiro'!AB82</f>
        <v>-0.14102322999999997</v>
      </c>
    </row>
    <row r="19" spans="1:28" x14ac:dyDescent="0.2">
      <c r="A19" s="44" t="s">
        <v>147</v>
      </c>
      <c r="B19" s="24">
        <f>'Alea - Financeiro'!B62</f>
        <v>0</v>
      </c>
      <c r="C19" s="24">
        <f>'Alea - Financeiro'!C62</f>
        <v>0</v>
      </c>
      <c r="D19" s="97">
        <f>'Alea - Financeiro'!D62</f>
        <v>0</v>
      </c>
      <c r="E19" s="24">
        <f>'Alea - Financeiro'!E62</f>
        <v>0</v>
      </c>
      <c r="F19" s="24">
        <f>'Alea - Financeiro'!F62</f>
        <v>0</v>
      </c>
      <c r="G19" s="24">
        <f>'Alea - Financeiro'!G62</f>
        <v>0</v>
      </c>
      <c r="H19" s="24">
        <f>'Alea - Financeiro'!H62</f>
        <v>0</v>
      </c>
      <c r="I19" s="97">
        <f>'Alea - Financeiro'!I62</f>
        <v>0</v>
      </c>
      <c r="J19" s="24">
        <f>'Alea - Financeiro'!J62</f>
        <v>0</v>
      </c>
      <c r="K19" s="24">
        <f>'Alea - Financeiro'!K62</f>
        <v>0</v>
      </c>
      <c r="L19" s="24">
        <f>'Alea - Financeiro'!L62</f>
        <v>0</v>
      </c>
      <c r="M19" s="24">
        <f>'Alea - Financeiro'!M62</f>
        <v>0</v>
      </c>
      <c r="N19" s="97">
        <f>'Alea - Financeiro'!N62</f>
        <v>0</v>
      </c>
      <c r="O19" s="24">
        <f>'Alea - Financeiro'!O62</f>
        <v>0</v>
      </c>
      <c r="P19" s="24">
        <f>'Alea - Financeiro'!P62</f>
        <v>0</v>
      </c>
      <c r="Q19" s="24">
        <f>'Alea - Financeiro'!Q62</f>
        <v>0</v>
      </c>
      <c r="R19" s="24">
        <f>'Alea - Financeiro'!R62</f>
        <v>0</v>
      </c>
      <c r="S19" s="97">
        <f>'Alea - Financeiro'!S62</f>
        <v>0</v>
      </c>
      <c r="T19" s="24">
        <f>'Alea - Financeiro'!T62</f>
        <v>0</v>
      </c>
      <c r="U19" s="24">
        <f>'Alea - Financeiro'!U62</f>
        <v>0</v>
      </c>
      <c r="V19" s="24">
        <f>'Alea - Financeiro'!V62</f>
        <v>0</v>
      </c>
      <c r="W19" s="24">
        <f>'Alea - Financeiro'!W62</f>
        <v>0</v>
      </c>
      <c r="X19" s="97">
        <f>'Alea - Financeiro'!X62</f>
        <v>0</v>
      </c>
      <c r="Y19" s="24">
        <f>'Alea - Financeiro'!Y62</f>
        <v>0</v>
      </c>
      <c r="Z19" s="24">
        <f>'Alea - Financeiro'!Z62</f>
        <v>0</v>
      </c>
      <c r="AA19" s="24">
        <f>'Alea - Financeiro'!AA62</f>
        <v>0</v>
      </c>
      <c r="AB19" s="24">
        <f>'Alea - Financeiro'!AB62</f>
        <v>0</v>
      </c>
    </row>
    <row r="20" spans="1:28" s="55" customFormat="1" x14ac:dyDescent="0.2">
      <c r="A20" s="34" t="s">
        <v>188</v>
      </c>
      <c r="B20" s="54">
        <f>B10+B14+B18</f>
        <v>-28.51109273999991</v>
      </c>
      <c r="C20" s="54">
        <f>C10+C14+C18</f>
        <v>-32.187103930000021</v>
      </c>
      <c r="D20" s="108">
        <f>D10+D14+D18</f>
        <v>-144.69999999999999</v>
      </c>
      <c r="E20" s="54">
        <f t="shared" ref="E20:AB20" si="3">E10+E14</f>
        <v>-50.3</v>
      </c>
      <c r="F20" s="54">
        <f t="shared" si="3"/>
        <v>-40.745324110000197</v>
      </c>
      <c r="G20" s="54">
        <f t="shared" si="3"/>
        <v>-27.977891609999993</v>
      </c>
      <c r="H20" s="54">
        <f t="shared" si="3"/>
        <v>-21.118583739999998</v>
      </c>
      <c r="I20" s="108">
        <f t="shared" si="3"/>
        <v>-69.097878370000032</v>
      </c>
      <c r="J20" s="54">
        <f t="shared" si="3"/>
        <v>-19.931277859999888</v>
      </c>
      <c r="K20" s="54">
        <f t="shared" si="3"/>
        <v>-15.37517402000012</v>
      </c>
      <c r="L20" s="54">
        <f t="shared" si="3"/>
        <v>-17.758731730000019</v>
      </c>
      <c r="M20" s="54">
        <f t="shared" si="3"/>
        <v>-16.032694759999995</v>
      </c>
      <c r="N20" s="108">
        <f t="shared" si="3"/>
        <v>-70.351314120000012</v>
      </c>
      <c r="O20" s="54">
        <f t="shared" si="3"/>
        <v>-22.516638280000034</v>
      </c>
      <c r="P20" s="54">
        <f t="shared" si="3"/>
        <v>-13.466832830000071</v>
      </c>
      <c r="Q20" s="54">
        <f t="shared" si="3"/>
        <v>-13.480833949999884</v>
      </c>
      <c r="R20" s="54">
        <f t="shared" si="3"/>
        <v>-20.891136370000012</v>
      </c>
      <c r="S20" s="108">
        <f t="shared" si="3"/>
        <v>-79.642789339999979</v>
      </c>
      <c r="T20" s="54">
        <f t="shared" si="3"/>
        <v>-24.612648019999998</v>
      </c>
      <c r="U20" s="54">
        <f t="shared" si="3"/>
        <v>-22.731999999999999</v>
      </c>
      <c r="V20" s="54">
        <f t="shared" si="3"/>
        <v>-19.977792339999965</v>
      </c>
      <c r="W20" s="54">
        <f t="shared" si="3"/>
        <v>-12.32034898</v>
      </c>
      <c r="X20" s="108">
        <f t="shared" si="3"/>
        <v>-47.527132624999993</v>
      </c>
      <c r="Y20" s="54">
        <f t="shared" si="3"/>
        <v>-28.238513302999991</v>
      </c>
      <c r="Z20" s="54">
        <f t="shared" si="3"/>
        <v>-9.8342445690000027</v>
      </c>
      <c r="AA20" s="54">
        <f t="shared" si="3"/>
        <v>-4.1249692330000007</v>
      </c>
      <c r="AB20" s="54">
        <f t="shared" si="3"/>
        <v>-5.3294055199999999</v>
      </c>
    </row>
    <row r="21" spans="1:28" x14ac:dyDescent="0.2">
      <c r="A21" s="39" t="s">
        <v>189</v>
      </c>
      <c r="B21" s="24">
        <f>'Alea - Financeiro'!B66</f>
        <v>0.5417345899999999</v>
      </c>
      <c r="C21" s="24">
        <f>'Alea - Financeiro'!C66</f>
        <v>0.41671577000000004</v>
      </c>
      <c r="D21" s="97">
        <f>'Alea - Financeiro'!D66</f>
        <v>5</v>
      </c>
      <c r="E21" s="24">
        <f>'Alea - Financeiro'!E66</f>
        <v>0.8</v>
      </c>
      <c r="F21" s="24">
        <f>'Alea - Financeiro'!F66</f>
        <v>3.6566702200000001</v>
      </c>
      <c r="G21" s="24">
        <f>'Alea - Financeiro'!G66</f>
        <v>0.21095044999999998</v>
      </c>
      <c r="H21" s="24">
        <f>'Alea - Financeiro'!H66</f>
        <v>0.32970906</v>
      </c>
      <c r="I21" s="97">
        <f>'Alea - Financeiro'!I66</f>
        <v>0.76767641000000009</v>
      </c>
      <c r="J21" s="24">
        <f>'Alea - Financeiro'!J66</f>
        <v>0.23542194</v>
      </c>
      <c r="K21" s="24">
        <f>'Alea - Financeiro'!K66</f>
        <v>0.25515010999999999</v>
      </c>
      <c r="L21" s="24">
        <f>'Alea - Financeiro'!L66</f>
        <v>0.11862708999999998</v>
      </c>
      <c r="M21" s="24">
        <f>'Alea - Financeiro'!M66</f>
        <v>0.15847727</v>
      </c>
      <c r="N21" s="97">
        <f>'Alea - Financeiro'!N66</f>
        <v>1.0149999999999999</v>
      </c>
      <c r="O21" s="24">
        <f>'Alea - Financeiro'!O66</f>
        <v>0.30448926000000004</v>
      </c>
      <c r="P21" s="24">
        <f>'Alea - Financeiro'!P66</f>
        <v>0.34470439999999997</v>
      </c>
      <c r="Q21" s="24">
        <f>'Alea - Financeiro'!Q66</f>
        <v>0.23236685000000004</v>
      </c>
      <c r="R21" s="24">
        <f>'Alea - Financeiro'!R66</f>
        <v>0.13343948999999997</v>
      </c>
      <c r="S21" s="97">
        <f>'Alea - Financeiro'!S66</f>
        <v>0.26264941999999997</v>
      </c>
      <c r="T21" s="24">
        <f>'Alea - Financeiro'!T66</f>
        <v>0</v>
      </c>
      <c r="U21" s="24">
        <f>'Alea - Financeiro'!U66</f>
        <v>6.6000000000000003E-2</v>
      </c>
      <c r="V21" s="24">
        <f>'Alea - Financeiro'!V66</f>
        <v>0.11222748</v>
      </c>
      <c r="W21" s="24">
        <f>'Alea - Financeiro'!W66</f>
        <v>7.5968939999999985E-2</v>
      </c>
      <c r="X21" s="97">
        <f>'Alea - Financeiro'!X66</f>
        <v>0.31443565200000001</v>
      </c>
      <c r="Y21" s="24">
        <f>'Alea - Financeiro'!Y66</f>
        <v>0.21633590200000002</v>
      </c>
      <c r="Z21" s="24">
        <f>'Alea - Financeiro'!Z66</f>
        <v>0</v>
      </c>
      <c r="AA21" s="24">
        <f>'Alea - Financeiro'!AA66</f>
        <v>0</v>
      </c>
      <c r="AB21" s="24">
        <f>'Alea - Financeiro'!AB66</f>
        <v>9.8099749999999999E-2</v>
      </c>
    </row>
    <row r="22" spans="1:28" x14ac:dyDescent="0.2">
      <c r="A22" s="39" t="s">
        <v>190</v>
      </c>
      <c r="B22" s="24">
        <f>'Alea - Financeiro'!B67</f>
        <v>-6.347057089999999</v>
      </c>
      <c r="C22" s="24">
        <f>'Alea - Financeiro'!C67</f>
        <v>-5.0837781099999999</v>
      </c>
      <c r="D22" s="97">
        <f>'Alea - Financeiro'!D67</f>
        <v>-11.9</v>
      </c>
      <c r="E22" s="24">
        <f>'Alea - Financeiro'!E67</f>
        <v>-7.4</v>
      </c>
      <c r="F22" s="24">
        <f>'Alea - Financeiro'!F67</f>
        <v>-1.8734193100000001</v>
      </c>
      <c r="G22" s="24">
        <f>'Alea - Financeiro'!G67</f>
        <v>-1.4568577600000001</v>
      </c>
      <c r="H22" s="24">
        <f>'Alea - Financeiro'!H67</f>
        <v>-1.14749685</v>
      </c>
      <c r="I22" s="97">
        <f>'Alea - Financeiro'!I67</f>
        <v>-1.789252570000001</v>
      </c>
      <c r="J22" s="24">
        <f>'Alea - Financeiro'!J67</f>
        <v>-0.71330104000000094</v>
      </c>
      <c r="K22" s="24">
        <f>'Alea - Financeiro'!K67</f>
        <v>-0.41399005</v>
      </c>
      <c r="L22" s="24">
        <f>'Alea - Financeiro'!L67</f>
        <v>-0.30931183000000007</v>
      </c>
      <c r="M22" s="24">
        <f>'Alea - Financeiro'!M67</f>
        <v>-0.35264964999999998</v>
      </c>
      <c r="N22" s="97">
        <f>'Alea - Financeiro'!N67</f>
        <v>-0.79600000000000004</v>
      </c>
      <c r="O22" s="24">
        <f>'Alea - Financeiro'!O67</f>
        <v>-0.3650473600000001</v>
      </c>
      <c r="P22" s="24">
        <f>'Alea - Financeiro'!P67</f>
        <v>-0.31238809999999995</v>
      </c>
      <c r="Q22" s="24">
        <f>'Alea - Financeiro'!Q67</f>
        <v>-2.5684479999999951E-2</v>
      </c>
      <c r="R22" s="24">
        <f>'Alea - Financeiro'!R67</f>
        <v>-9.288006E-2</v>
      </c>
      <c r="S22" s="97">
        <f>'Alea - Financeiro'!S67</f>
        <v>-0.21337512</v>
      </c>
      <c r="T22" s="24">
        <f>'Alea - Financeiro'!T67</f>
        <v>-0.16161300000000001</v>
      </c>
      <c r="U22" s="24">
        <f>'Alea - Financeiro'!U67</f>
        <v>-1.9E-2</v>
      </c>
      <c r="V22" s="24">
        <f>'Alea - Financeiro'!V67</f>
        <v>-4.6093600000000024E-3</v>
      </c>
      <c r="W22" s="24">
        <f>'Alea - Financeiro'!W67</f>
        <v>-2.8152760000000002E-2</v>
      </c>
      <c r="X22" s="97">
        <f>'Alea - Financeiro'!X67</f>
        <v>-8.6359752999999984E-2</v>
      </c>
      <c r="Y22" s="24">
        <f>'Alea - Financeiro'!Y67</f>
        <v>-8.3075902999999979E-2</v>
      </c>
      <c r="Z22" s="24">
        <f>'Alea - Financeiro'!Z67</f>
        <v>0</v>
      </c>
      <c r="AA22" s="24">
        <f>'Alea - Financeiro'!AA67</f>
        <v>0</v>
      </c>
      <c r="AB22" s="24">
        <f>'Alea - Financeiro'!AB67</f>
        <v>-3.2838499999999996E-3</v>
      </c>
    </row>
    <row r="23" spans="1:28" s="55" customFormat="1" x14ac:dyDescent="0.2">
      <c r="A23" s="34" t="s">
        <v>191</v>
      </c>
      <c r="B23" s="54">
        <f t="shared" ref="B23" si="4">B20+B21+B22</f>
        <v>-34.316415239999905</v>
      </c>
      <c r="C23" s="54">
        <f t="shared" ref="C23:AB23" si="5">C20+C21+C22</f>
        <v>-36.854166270000022</v>
      </c>
      <c r="D23" s="108">
        <f t="shared" si="5"/>
        <v>-151.6</v>
      </c>
      <c r="E23" s="54">
        <f t="shared" si="5"/>
        <v>-56.9</v>
      </c>
      <c r="F23" s="54">
        <f t="shared" si="5"/>
        <v>-38.962073200000198</v>
      </c>
      <c r="G23" s="54">
        <f t="shared" si="5"/>
        <v>-29.223798919999993</v>
      </c>
      <c r="H23" s="54">
        <f t="shared" si="5"/>
        <v>-21.936371529999999</v>
      </c>
      <c r="I23" s="108">
        <f t="shared" si="5"/>
        <v>-70.119454530000027</v>
      </c>
      <c r="J23" s="54">
        <f t="shared" si="5"/>
        <v>-20.409156959999891</v>
      </c>
      <c r="K23" s="54">
        <f t="shared" si="5"/>
        <v>-15.53401396000012</v>
      </c>
      <c r="L23" s="54">
        <f t="shared" si="5"/>
        <v>-17.949416470000017</v>
      </c>
      <c r="M23" s="54">
        <f t="shared" si="5"/>
        <v>-16.226867139999992</v>
      </c>
      <c r="N23" s="108">
        <f t="shared" si="5"/>
        <v>-70.132314120000018</v>
      </c>
      <c r="O23" s="54">
        <f t="shared" si="5"/>
        <v>-22.577196380000032</v>
      </c>
      <c r="P23" s="54">
        <f t="shared" si="5"/>
        <v>-13.434516530000071</v>
      </c>
      <c r="Q23" s="54">
        <f t="shared" si="5"/>
        <v>-13.274151579999884</v>
      </c>
      <c r="R23" s="54">
        <f t="shared" si="5"/>
        <v>-20.85057694000001</v>
      </c>
      <c r="S23" s="108">
        <f t="shared" si="5"/>
        <v>-79.593515039999971</v>
      </c>
      <c r="T23" s="54">
        <f t="shared" si="5"/>
        <v>-24.774261019999997</v>
      </c>
      <c r="U23" s="54">
        <f t="shared" si="5"/>
        <v>-22.684999999999999</v>
      </c>
      <c r="V23" s="54">
        <f t="shared" si="5"/>
        <v>-19.870174219999964</v>
      </c>
      <c r="W23" s="54">
        <f t="shared" si="5"/>
        <v>-12.2725328</v>
      </c>
      <c r="X23" s="108">
        <f t="shared" si="5"/>
        <v>-47.299056725999989</v>
      </c>
      <c r="Y23" s="54">
        <f t="shared" si="5"/>
        <v>-28.105253303999991</v>
      </c>
      <c r="Z23" s="54">
        <f t="shared" si="5"/>
        <v>-9.8342445690000027</v>
      </c>
      <c r="AA23" s="54">
        <f t="shared" si="5"/>
        <v>-4.1249692330000007</v>
      </c>
      <c r="AB23" s="54">
        <f t="shared" si="5"/>
        <v>-5.2345896199999995</v>
      </c>
    </row>
    <row r="24" spans="1:28" x14ac:dyDescent="0.2">
      <c r="A24" s="39" t="s">
        <v>192</v>
      </c>
      <c r="B24" s="24">
        <v>-0.66127511999999977</v>
      </c>
      <c r="C24" s="24">
        <v>-0.60035148999999999</v>
      </c>
      <c r="D24" s="97">
        <v>0</v>
      </c>
      <c r="E24" s="24">
        <v>0</v>
      </c>
      <c r="F24" s="24">
        <v>0</v>
      </c>
      <c r="G24" s="24">
        <v>0</v>
      </c>
      <c r="H24" s="24">
        <v>0</v>
      </c>
      <c r="I24" s="97">
        <v>0</v>
      </c>
      <c r="J24" s="24">
        <v>0</v>
      </c>
      <c r="K24" s="24">
        <v>0</v>
      </c>
      <c r="L24" s="24">
        <v>0</v>
      </c>
      <c r="M24" s="24">
        <v>0</v>
      </c>
      <c r="N24" s="97">
        <v>1E-3</v>
      </c>
      <c r="O24" s="24">
        <v>9.9999000000144597E-4</v>
      </c>
      <c r="P24" s="24">
        <v>9.9999985541217026E-9</v>
      </c>
      <c r="Q24" s="24">
        <v>0</v>
      </c>
      <c r="R24" s="24">
        <v>0</v>
      </c>
      <c r="S24" s="97">
        <v>0</v>
      </c>
      <c r="T24" s="24">
        <v>0</v>
      </c>
      <c r="U24" s="24">
        <v>0</v>
      </c>
      <c r="V24" s="24">
        <v>0</v>
      </c>
      <c r="W24" s="24">
        <v>0</v>
      </c>
      <c r="X24" s="97">
        <v>0</v>
      </c>
      <c r="Y24" s="24">
        <v>0</v>
      </c>
      <c r="Z24" s="24">
        <v>0</v>
      </c>
      <c r="AA24" s="24">
        <v>0</v>
      </c>
      <c r="AB24" s="24">
        <v>0</v>
      </c>
    </row>
    <row r="25" spans="1:28" x14ac:dyDescent="0.2">
      <c r="A25" s="39" t="s">
        <v>193</v>
      </c>
      <c r="B25" s="24">
        <f>-'Alea - Financeiro'!B81-B24</f>
        <v>0.23418889000000165</v>
      </c>
      <c r="C25" s="24">
        <f>-'Alea - Financeiro'!C81-C24</f>
        <v>-0.6746289300000019</v>
      </c>
      <c r="D25" s="97">
        <f>-'Alea - Financeiro'!D81-D24</f>
        <v>0</v>
      </c>
      <c r="E25" s="24">
        <f>-'Alea - Financeiro'!E81-E24</f>
        <v>0</v>
      </c>
      <c r="F25" s="24">
        <f>-'Alea - Financeiro'!F81-F24</f>
        <v>0</v>
      </c>
      <c r="G25" s="24">
        <f>-'Alea - Financeiro'!G81-G24</f>
        <v>0</v>
      </c>
      <c r="H25" s="24">
        <f>-'Alea - Financeiro'!H81-H24</f>
        <v>0</v>
      </c>
      <c r="I25" s="97">
        <f>-'Alea - Financeiro'!I81-I24</f>
        <v>0</v>
      </c>
      <c r="J25" s="24">
        <f>-'Alea - Financeiro'!J81-J24</f>
        <v>0</v>
      </c>
      <c r="K25" s="24">
        <f>-'Alea - Financeiro'!K81-K24</f>
        <v>0</v>
      </c>
      <c r="L25" s="24">
        <f>-'Alea - Financeiro'!L81-L24</f>
        <v>0</v>
      </c>
      <c r="M25" s="24">
        <f>-'Alea - Financeiro'!M81-M24</f>
        <v>0</v>
      </c>
      <c r="N25" s="97">
        <f>-'Alea - Financeiro'!N81-N24</f>
        <v>0</v>
      </c>
      <c r="O25" s="24">
        <f>-'Alea - Financeiro'!O81-O24</f>
        <v>0</v>
      </c>
      <c r="P25" s="24">
        <f>-'Alea - Financeiro'!P81-P24</f>
        <v>0</v>
      </c>
      <c r="Q25" s="24">
        <f>-'Alea - Financeiro'!Q81-Q24</f>
        <v>0</v>
      </c>
      <c r="R25" s="24">
        <f>-'Alea - Financeiro'!R81-R24</f>
        <v>0</v>
      </c>
      <c r="S25" s="97">
        <f>-'Alea - Financeiro'!S81-S24</f>
        <v>0</v>
      </c>
      <c r="T25" s="24">
        <f>-'Alea - Financeiro'!T81-T24</f>
        <v>0</v>
      </c>
      <c r="U25" s="24">
        <f>-'Alea - Financeiro'!U81-U24</f>
        <v>0</v>
      </c>
      <c r="V25" s="24">
        <f>-'Alea - Financeiro'!V81-V24</f>
        <v>0</v>
      </c>
      <c r="W25" s="24">
        <f>-'Alea - Financeiro'!W81-W24</f>
        <v>0</v>
      </c>
      <c r="X25" s="97">
        <f>-'Alea - Financeiro'!X81-X24</f>
        <v>0</v>
      </c>
      <c r="Y25" s="24">
        <f>-'Alea - Financeiro'!Y81-Y24</f>
        <v>0</v>
      </c>
      <c r="Z25" s="24">
        <f>-'Alea - Financeiro'!Z81-Z24</f>
        <v>0</v>
      </c>
      <c r="AA25" s="24">
        <f>-'Alea - Financeiro'!AA81-AA24</f>
        <v>0</v>
      </c>
      <c r="AB25" s="24">
        <f>-'Alea - Financeiro'!AB81-AB24</f>
        <v>0</v>
      </c>
    </row>
    <row r="26" spans="1:28" s="55" customFormat="1" x14ac:dyDescent="0.2">
      <c r="A26" s="34" t="s">
        <v>194</v>
      </c>
      <c r="B26" s="54">
        <f>B23+B24+B25</f>
        <v>-34.743501469999906</v>
      </c>
      <c r="C26" s="54">
        <f>C23+C24+C25</f>
        <v>-38.129146690000027</v>
      </c>
      <c r="D26" s="108">
        <f t="shared" ref="D26:AB26" si="6">D23+D24+D25</f>
        <v>-151.6</v>
      </c>
      <c r="E26" s="54">
        <f t="shared" si="6"/>
        <v>-56.9</v>
      </c>
      <c r="F26" s="54">
        <f t="shared" si="6"/>
        <v>-38.962073200000198</v>
      </c>
      <c r="G26" s="54">
        <f t="shared" si="6"/>
        <v>-29.223798919999993</v>
      </c>
      <c r="H26" s="54">
        <f t="shared" si="6"/>
        <v>-21.936371529999999</v>
      </c>
      <c r="I26" s="108">
        <f t="shared" si="6"/>
        <v>-70.119454530000027</v>
      </c>
      <c r="J26" s="54">
        <f t="shared" si="6"/>
        <v>-20.409156959999891</v>
      </c>
      <c r="K26" s="54">
        <f t="shared" si="6"/>
        <v>-15.53401396000012</v>
      </c>
      <c r="L26" s="54">
        <f t="shared" si="6"/>
        <v>-17.949416470000017</v>
      </c>
      <c r="M26" s="54">
        <f t="shared" si="6"/>
        <v>-16.226867139999992</v>
      </c>
      <c r="N26" s="108">
        <f t="shared" si="6"/>
        <v>-70.131314120000013</v>
      </c>
      <c r="O26" s="54">
        <f t="shared" si="6"/>
        <v>-22.576196390000032</v>
      </c>
      <c r="P26" s="54">
        <f t="shared" si="6"/>
        <v>-13.434516520000072</v>
      </c>
      <c r="Q26" s="54">
        <f t="shared" si="6"/>
        <v>-13.274151579999884</v>
      </c>
      <c r="R26" s="54">
        <f t="shared" si="6"/>
        <v>-20.85057694000001</v>
      </c>
      <c r="S26" s="108">
        <f t="shared" si="6"/>
        <v>-79.593515039999971</v>
      </c>
      <c r="T26" s="54">
        <f t="shared" si="6"/>
        <v>-24.774261019999997</v>
      </c>
      <c r="U26" s="54">
        <f t="shared" si="6"/>
        <v>-22.684999999999999</v>
      </c>
      <c r="V26" s="54">
        <f t="shared" si="6"/>
        <v>-19.870174219999964</v>
      </c>
      <c r="W26" s="54">
        <f t="shared" si="6"/>
        <v>-12.2725328</v>
      </c>
      <c r="X26" s="108">
        <f t="shared" si="6"/>
        <v>-47.299056725999989</v>
      </c>
      <c r="Y26" s="54">
        <f t="shared" si="6"/>
        <v>-28.105253303999991</v>
      </c>
      <c r="Z26" s="54">
        <f t="shared" si="6"/>
        <v>-9.8342445690000027</v>
      </c>
      <c r="AA26" s="54">
        <f t="shared" si="6"/>
        <v>-4.1249692330000007</v>
      </c>
      <c r="AB26" s="54">
        <f t="shared" si="6"/>
        <v>-5.2345896199999995</v>
      </c>
    </row>
    <row r="27" spans="1:28" x14ac:dyDescent="0.2">
      <c r="A27" s="39" t="s">
        <v>195</v>
      </c>
      <c r="B27" s="24">
        <f>'Alea - Financeiro'!B73</f>
        <v>4.8675752449581298</v>
      </c>
      <c r="C27" s="24">
        <f>'Alea - Financeiro'!C73</f>
        <v>5.3419051818907466</v>
      </c>
      <c r="D27" s="97">
        <f>'Alea - Financeiro'!D73</f>
        <v>21.2</v>
      </c>
      <c r="E27" s="24">
        <f>'Alea - Financeiro'!E73</f>
        <v>8.1999999999999993</v>
      </c>
      <c r="F27" s="24">
        <f>'Alea - Financeiro'!F73</f>
        <v>5.6639707016812162</v>
      </c>
      <c r="G27" s="24">
        <f>'Alea - Financeiro'!G73</f>
        <v>4.2422652581382119</v>
      </c>
      <c r="H27" s="24">
        <f>'Alea - Financeiro'!H73</f>
        <v>3.155288214204</v>
      </c>
      <c r="I27" s="97">
        <f>'Alea - Financeiro'!I73</f>
        <v>0</v>
      </c>
      <c r="J27" s="24">
        <f>'Alea - Financeiro'!J73</f>
        <v>0</v>
      </c>
      <c r="K27" s="24">
        <f>'Alea - Financeiro'!K73</f>
        <v>0</v>
      </c>
      <c r="L27" s="24">
        <f>'Alea - Financeiro'!L73</f>
        <v>-1.7134006740000001</v>
      </c>
      <c r="M27" s="24">
        <f>'Alea - Financeiro'!M73</f>
        <v>1.7134006740000001</v>
      </c>
      <c r="N27" s="97">
        <f>'Alea - Financeiro'!N73</f>
        <v>0</v>
      </c>
      <c r="O27" s="24">
        <f>'Alea - Financeiro'!O73</f>
        <v>0</v>
      </c>
      <c r="P27" s="24">
        <f>'Alea - Financeiro'!P73</f>
        <v>0</v>
      </c>
      <c r="Q27" s="24">
        <f>'Alea - Financeiro'!Q73</f>
        <v>0</v>
      </c>
      <c r="R27" s="24">
        <f>'Alea - Financeiro'!R73</f>
        <v>0</v>
      </c>
      <c r="S27" s="97">
        <f>'Alea - Financeiro'!S73</f>
        <v>0</v>
      </c>
      <c r="T27" s="24">
        <f>'Alea - Financeiro'!T73</f>
        <v>0</v>
      </c>
      <c r="U27" s="24">
        <f>'Alea - Financeiro'!U73</f>
        <v>0</v>
      </c>
      <c r="V27" s="24">
        <f>'Alea - Financeiro'!V73</f>
        <v>0</v>
      </c>
      <c r="W27" s="24">
        <f>'Alea - Financeiro'!W73</f>
        <v>0</v>
      </c>
      <c r="X27" s="97">
        <f>'Alea - Financeiro'!X73</f>
        <v>0</v>
      </c>
      <c r="Y27" s="24">
        <f>'Alea - Financeiro'!Y73</f>
        <v>0</v>
      </c>
      <c r="Z27" s="24">
        <f>'Alea - Financeiro'!Z73</f>
        <v>0</v>
      </c>
      <c r="AA27" s="24">
        <f>'Alea - Financeiro'!AA73</f>
        <v>0</v>
      </c>
      <c r="AB27" s="24">
        <f>'Alea - Financeiro'!AB73</f>
        <v>0</v>
      </c>
    </row>
    <row r="28" spans="1:28" s="55" customFormat="1" x14ac:dyDescent="0.2">
      <c r="A28" s="34" t="s">
        <v>155</v>
      </c>
      <c r="B28" s="54">
        <f>'Alea - Financeiro'!B74</f>
        <v>-29.875926225041777</v>
      </c>
      <c r="C28" s="54">
        <f>'Alea - Financeiro'!C74</f>
        <v>-32.787241508109268</v>
      </c>
      <c r="D28" s="108">
        <f>'Alea - Financeiro'!D74</f>
        <v>-130.4</v>
      </c>
      <c r="E28" s="54">
        <f>'Alea - Financeiro'!E74</f>
        <v>-50.2</v>
      </c>
      <c r="F28" s="54">
        <f>'Alea - Financeiro'!F74</f>
        <v>-34.763996920130133</v>
      </c>
      <c r="G28" s="54">
        <f>'Alea - Financeiro'!G74</f>
        <v>-26.037934187144806</v>
      </c>
      <c r="H28" s="54">
        <f>'Alea - Financeiro'!H74</f>
        <v>-19.366348369025243</v>
      </c>
      <c r="I28" s="108">
        <f>'Alea - Financeiro'!I74</f>
        <v>-71.946643471393259</v>
      </c>
      <c r="J28" s="54">
        <f>'Alea - Financeiro'!J74</f>
        <v>-21.018276047573508</v>
      </c>
      <c r="K28" s="54">
        <f>'Alea - Financeiro'!K74</f>
        <v>-15.940012667254702</v>
      </c>
      <c r="L28" s="54">
        <f>'Alea - Financeiro'!L74</f>
        <v>-19.568020378484601</v>
      </c>
      <c r="M28" s="54">
        <f>'Alea - Financeiro'!M74</f>
        <v>-15.420549378080432</v>
      </c>
      <c r="N28" s="108">
        <f>'Alea - Financeiro'!N74</f>
        <v>-70.131314120000013</v>
      </c>
      <c r="O28" s="54">
        <f>'Alea - Financeiro'!O74</f>
        <v>-22.576196390000032</v>
      </c>
      <c r="P28" s="54">
        <f>'Alea - Financeiro'!P74</f>
        <v>-13.434516520000072</v>
      </c>
      <c r="Q28" s="54">
        <f>'Alea - Financeiro'!Q74</f>
        <v>-13.274151579999884</v>
      </c>
      <c r="R28" s="54">
        <f>'Alea - Financeiro'!R74</f>
        <v>-20.850576940000007</v>
      </c>
      <c r="S28" s="108">
        <f>'Alea - Financeiro'!S74</f>
        <v>-79.593861089999962</v>
      </c>
      <c r="T28" s="54">
        <f>'Alea - Financeiro'!T74</f>
        <v>-24.765808019999998</v>
      </c>
      <c r="U28" s="54">
        <f>'Alea - Financeiro'!U74</f>
        <v>-22.684999999999999</v>
      </c>
      <c r="V28" s="54">
        <f>'Alea - Financeiro'!V74</f>
        <v>-19.870174219999964</v>
      </c>
      <c r="W28" s="54">
        <f>'Alea - Financeiro'!W74</f>
        <v>-13.31877158</v>
      </c>
      <c r="X28" s="108">
        <f>'Alea - Financeiro'!X74</f>
        <v>-48.267114669999998</v>
      </c>
      <c r="Y28" s="54">
        <f>'Alea - Financeiro'!Y74</f>
        <v>-28.383556596999991</v>
      </c>
      <c r="Z28" s="54">
        <f>'Alea - Financeiro'!Z74</f>
        <v>-10.164116160000001</v>
      </c>
      <c r="AA28" s="54">
        <f>'Alea - Financeiro'!AA74</f>
        <v>-4.3438290630000012</v>
      </c>
      <c r="AB28" s="54">
        <f>'Alea - Financeiro'!AB74</f>
        <v>-5.3756128499999996</v>
      </c>
    </row>
    <row r="29" spans="1:28" s="55" customFormat="1" x14ac:dyDescent="0.2">
      <c r="A29" s="34" t="s">
        <v>196</v>
      </c>
      <c r="B29" s="54">
        <f>B28+'Alea - Financeiro'!B83</f>
        <v>-29.033099275041778</v>
      </c>
      <c r="C29" s="54">
        <f>C28+'Alea - Financeiro'!C83</f>
        <v>-30.803939648109267</v>
      </c>
      <c r="D29" s="108">
        <f>D28+'Alea - Financeiro'!D83</f>
        <v>-123.80000000000001</v>
      </c>
      <c r="E29" s="54">
        <f>E28+'Alea - Financeiro'!E83</f>
        <v>-48.6</v>
      </c>
      <c r="F29" s="54">
        <f>F28+'Alea - Financeiro'!F83</f>
        <v>-32.81393234013013</v>
      </c>
      <c r="G29" s="54">
        <f>G28+'Alea - Financeiro'!G83</f>
        <v>-24.424153997144806</v>
      </c>
      <c r="H29" s="54">
        <f>H28+'Alea - Financeiro'!H83</f>
        <v>-17.933539279025243</v>
      </c>
      <c r="I29" s="108">
        <f>I28+'Alea - Financeiro'!I83</f>
        <v>-69.022697131393258</v>
      </c>
      <c r="J29" s="54">
        <f>J28+'Alea - Financeiro'!J83</f>
        <v>-20.085479107573509</v>
      </c>
      <c r="K29" s="54">
        <f>K28+'Alea - Financeiro'!K83</f>
        <v>-15.031407797254701</v>
      </c>
      <c r="L29" s="54">
        <f>L28+'Alea - Financeiro'!L83</f>
        <v>-18.949844518484603</v>
      </c>
      <c r="M29" s="54">
        <f>M28+'Alea - Financeiro'!M83</f>
        <v>-14.956180708080431</v>
      </c>
      <c r="N29" s="108">
        <f>N28+'Alea - Financeiro'!N83</f>
        <v>-69.321006220000015</v>
      </c>
      <c r="O29" s="54">
        <f>O28+'Alea - Financeiro'!O83</f>
        <v>-22.260414040000033</v>
      </c>
      <c r="P29" s="54">
        <f>P28+'Alea - Financeiro'!P83</f>
        <v>-13.154259560000071</v>
      </c>
      <c r="Q29" s="54">
        <f>Q28+'Alea - Financeiro'!Q83</f>
        <v>-13.162170229999884</v>
      </c>
      <c r="R29" s="54">
        <f>R28+'Alea - Financeiro'!R83</f>
        <v>-20.748289700000008</v>
      </c>
      <c r="S29" s="108">
        <f>S28+'Alea - Financeiro'!S83</f>
        <v>-79.593861089999962</v>
      </c>
      <c r="T29" s="54">
        <f>T28+'Alea - Financeiro'!T83</f>
        <v>-24.765808019999998</v>
      </c>
      <c r="U29" s="54">
        <f>U28+'Alea - Financeiro'!U83</f>
        <v>-22.684999999999999</v>
      </c>
      <c r="V29" s="54">
        <f>V28+'Alea - Financeiro'!V83</f>
        <v>-19.475759789999962</v>
      </c>
      <c r="W29" s="54">
        <f>W28+'Alea - Financeiro'!W83</f>
        <v>-13.31877158</v>
      </c>
      <c r="X29" s="108">
        <f>X28+'Alea - Financeiro'!X83</f>
        <v>-48.267114669999998</v>
      </c>
      <c r="Y29" s="54">
        <f>Y28+'Alea - Financeiro'!Y83</f>
        <v>-28.383556596999991</v>
      </c>
      <c r="Z29" s="54">
        <f>Z28+'Alea - Financeiro'!Z83</f>
        <v>-10.164116160000001</v>
      </c>
      <c r="AA29" s="54">
        <f>AA28+'Alea - Financeiro'!AA83</f>
        <v>-4.3438290630000012</v>
      </c>
      <c r="AB29" s="54">
        <f>AB28+'Alea - Financeiro'!AB83</f>
        <v>-5.3756128499999996</v>
      </c>
    </row>
    <row r="30" spans="1:28" s="55" customFormat="1" x14ac:dyDescent="0.2">
      <c r="A30" s="70" t="s">
        <v>156</v>
      </c>
      <c r="B30" s="84">
        <f>'Alea - Financeiro'!B75</f>
        <v>-0.35107101190601875</v>
      </c>
      <c r="C30" s="84">
        <f>'Alea - Financeiro'!C75</f>
        <v>-0.44979536150025112</v>
      </c>
      <c r="D30" s="118">
        <f>'Alea - Financeiro'!D75</f>
        <v>-0.3689869835880023</v>
      </c>
      <c r="E30" s="84">
        <f>'Alea - Financeiro'!E75</f>
        <v>-0.61595092024539877</v>
      </c>
      <c r="F30" s="84">
        <f>'Alea - Financeiro'!F75</f>
        <v>-0.36402492495311689</v>
      </c>
      <c r="G30" s="84">
        <f>'Alea - Financeiro'!G75</f>
        <v>-0.26248805255606944</v>
      </c>
      <c r="H30" s="84">
        <f>'Alea - Financeiro'!H75</f>
        <v>-0.25069135108702933</v>
      </c>
      <c r="I30" s="118">
        <f>'Alea - Financeiro'!I75</f>
        <v>-0.27536289840603534</v>
      </c>
      <c r="J30" s="84">
        <f>'Alea - Financeiro'!J75</f>
        <v>-0.35548419348384175</v>
      </c>
      <c r="K30" s="84">
        <f>'Alea - Financeiro'!K75</f>
        <v>-0.21317797554724566</v>
      </c>
      <c r="L30" s="84">
        <f>'Alea - Financeiro'!L75</f>
        <v>-0.27090752150317188</v>
      </c>
      <c r="M30" s="84">
        <f>'Alea - Financeiro'!M75</f>
        <v>-0.2796162757812089</v>
      </c>
      <c r="N30" s="118">
        <f>'Alea - Financeiro'!N75</f>
        <v>-0.64908755641115834</v>
      </c>
      <c r="O30" s="84">
        <f>'Alea - Financeiro'!O75</f>
        <v>-0.49995073802970247</v>
      </c>
      <c r="P30" s="84">
        <f>'Alea - Financeiro'!P75</f>
        <v>-0.4011123572289198</v>
      </c>
      <c r="Q30" s="84">
        <f>'Alea - Financeiro'!Q75</f>
        <v>-0.60556219439869585</v>
      </c>
      <c r="R30" s="84">
        <f>'Alea - Financeiro'!R75</f>
        <v>-2.7891394754127523</v>
      </c>
      <c r="S30" s="118">
        <f>'Alea - Financeiro'!S75</f>
        <v>-2.6204706197110963</v>
      </c>
      <c r="T30" s="84">
        <f>'Alea - Financeiro'!T75</f>
        <v>-2.8369737802985844</v>
      </c>
      <c r="U30" s="84">
        <f>'Alea - Financeiro'!U75</f>
        <v>-7.3509397278029809</v>
      </c>
      <c r="V30" s="84">
        <f>'Alea - Financeiro'!V75</f>
        <v>-2.4137424618387433</v>
      </c>
      <c r="W30" s="84">
        <f>'Alea - Financeiro'!W75</f>
        <v>-1.2898135857948512</v>
      </c>
      <c r="X30" s="118">
        <f>'Alea - Financeiro'!X75</f>
        <v>-2.5328614746112872</v>
      </c>
      <c r="Y30" s="84">
        <f>'Alea - Financeiro'!Y75</f>
        <v>-2.5622780595918373</v>
      </c>
      <c r="Z30" s="84">
        <f>'Alea - Financeiro'!Z75</f>
        <v>-1.2473943360423292</v>
      </c>
      <c r="AA30" s="84">
        <f>'Alea - Financeiro'!AA75</f>
        <v>25.643993225823039</v>
      </c>
      <c r="AB30" s="84">
        <f>'Alea - Financeiro'!AB75</f>
        <v>0</v>
      </c>
    </row>
    <row r="31" spans="1:28" s="55" customFormat="1" x14ac:dyDescent="0.2">
      <c r="A31" s="70" t="s">
        <v>197</v>
      </c>
      <c r="B31" s="84">
        <f t="shared" ref="B31" si="7">B29/B8</f>
        <v>-0.3411669805474814</v>
      </c>
      <c r="C31" s="84">
        <f t="shared" ref="C31:J31" si="8">C29/C8</f>
        <v>-0.42258721784284148</v>
      </c>
      <c r="D31" s="118">
        <f t="shared" si="8"/>
        <v>-0.35031126202603285</v>
      </c>
      <c r="E31" s="84">
        <f t="shared" si="8"/>
        <v>-0.59631901840490797</v>
      </c>
      <c r="F31" s="84">
        <f t="shared" si="8"/>
        <v>-0.34360517534782392</v>
      </c>
      <c r="G31" s="84">
        <f t="shared" si="8"/>
        <v>-0.24621955689577246</v>
      </c>
      <c r="H31" s="84">
        <f t="shared" si="8"/>
        <v>-0.23214408343607798</v>
      </c>
      <c r="I31" s="118">
        <f t="shared" si="8"/>
        <v>-0.26417201721800254</v>
      </c>
      <c r="J31" s="84">
        <f t="shared" si="8"/>
        <v>-0.33970770605216316</v>
      </c>
      <c r="K31" s="84">
        <f>K29/K8</f>
        <v>-0.20102650799183575</v>
      </c>
      <c r="L31" s="84">
        <f>L29/L8</f>
        <v>-0.26234924698962803</v>
      </c>
      <c r="M31" s="84">
        <f>M29/M8</f>
        <v>-0.27119601558740269</v>
      </c>
      <c r="N31" s="118">
        <f t="shared" ref="N31:AB31" si="9">N29/N8</f>
        <v>-0.64158789978342567</v>
      </c>
      <c r="O31" s="84">
        <f t="shared" si="9"/>
        <v>-0.4929577257342751</v>
      </c>
      <c r="P31" s="84">
        <f t="shared" si="9"/>
        <v>-0.39274476694846133</v>
      </c>
      <c r="Q31" s="84">
        <f t="shared" si="9"/>
        <v>-0.6004536440232503</v>
      </c>
      <c r="R31" s="84">
        <f t="shared" si="9"/>
        <v>-2.7754567183487162</v>
      </c>
      <c r="S31" s="118">
        <f t="shared" si="9"/>
        <v>-2.6204706197110963</v>
      </c>
      <c r="T31" s="84">
        <f t="shared" si="9"/>
        <v>-2.8369737802985844</v>
      </c>
      <c r="U31" s="84">
        <f t="shared" si="9"/>
        <v>-7.3509397278029809</v>
      </c>
      <c r="V31" s="84">
        <f t="shared" si="9"/>
        <v>-2.3658307099480784</v>
      </c>
      <c r="W31" s="84">
        <f t="shared" si="9"/>
        <v>-1.2898135857948512</v>
      </c>
      <c r="X31" s="118">
        <f t="shared" si="9"/>
        <v>-2.5328614746112872</v>
      </c>
      <c r="Y31" s="84">
        <f t="shared" si="9"/>
        <v>-2.5622780595918373</v>
      </c>
      <c r="Z31" s="84">
        <f t="shared" si="9"/>
        <v>-1.2473943360423292</v>
      </c>
      <c r="AA31" s="84">
        <f t="shared" si="9"/>
        <v>25.643993225823039</v>
      </c>
      <c r="AB31" s="84" t="e">
        <f t="shared" si="9"/>
        <v>#DIV/0!</v>
      </c>
    </row>
    <row r="32" spans="1:28" s="55" customFormat="1" x14ac:dyDescent="0.2">
      <c r="A32" s="35" t="s">
        <v>137</v>
      </c>
      <c r="B32" s="24"/>
      <c r="C32" s="24"/>
      <c r="E32" s="24"/>
      <c r="F32" s="28"/>
      <c r="G32" s="28"/>
      <c r="H32" s="24"/>
      <c r="J32" s="24"/>
      <c r="K32" s="28"/>
      <c r="L32" s="28"/>
      <c r="M32" s="24"/>
      <c r="O32" s="24"/>
      <c r="P32" s="66"/>
      <c r="Q32" s="66"/>
      <c r="R32" s="66"/>
    </row>
    <row r="33" spans="1:62" s="55" customFormat="1" x14ac:dyDescent="0.2">
      <c r="A33" s="35" t="s">
        <v>198</v>
      </c>
      <c r="B33" s="85"/>
      <c r="C33" s="85"/>
      <c r="D33" s="66"/>
      <c r="E33" s="85"/>
      <c r="F33" s="85"/>
      <c r="G33" s="85"/>
      <c r="H33" s="85"/>
      <c r="I33" s="66"/>
      <c r="J33" s="85"/>
      <c r="K33" s="85"/>
      <c r="L33" s="85"/>
      <c r="M33" s="85"/>
      <c r="N33" s="66"/>
      <c r="O33" s="85"/>
      <c r="P33" s="4"/>
      <c r="Q33" s="4"/>
      <c r="R33" s="4"/>
      <c r="S33" s="66"/>
      <c r="T33" s="4"/>
      <c r="U33" s="4"/>
      <c r="V33" s="4"/>
      <c r="W33" s="4"/>
      <c r="X33" s="66"/>
    </row>
    <row r="34" spans="1:62" s="6" customFormat="1" x14ac:dyDescent="0.2">
      <c r="A34" s="8"/>
      <c r="B34" s="67"/>
      <c r="C34" s="67"/>
      <c r="E34" s="67"/>
      <c r="F34" s="67"/>
      <c r="G34" s="67"/>
      <c r="H34" s="67"/>
      <c r="J34" s="67"/>
      <c r="K34" s="67"/>
      <c r="L34" s="67"/>
      <c r="M34" s="67"/>
      <c r="O34" s="67"/>
      <c r="P34" s="67"/>
      <c r="Q34" s="67"/>
      <c r="R34" s="67"/>
    </row>
    <row r="36" spans="1:62" x14ac:dyDescent="0.2">
      <c r="A36" s="45" t="s">
        <v>99</v>
      </c>
      <c r="B36" s="46"/>
      <c r="C36" s="46"/>
      <c r="D36" s="46"/>
      <c r="E36" s="46"/>
      <c r="F36" s="46"/>
      <c r="G36" s="46"/>
      <c r="H36" s="46"/>
      <c r="I36" s="46"/>
      <c r="J36" s="46"/>
      <c r="K36" s="46"/>
      <c r="L36" s="46"/>
      <c r="M36" s="46"/>
      <c r="N36" s="46"/>
      <c r="O36" s="46"/>
      <c r="P36" s="46"/>
      <c r="Q36" s="46"/>
      <c r="R36" s="46"/>
      <c r="S36" s="46"/>
      <c r="T36" s="46"/>
      <c r="AV36" s="37"/>
      <c r="AW36" s="37"/>
      <c r="AX36" s="37"/>
      <c r="AY36" s="37"/>
      <c r="AZ36" s="37"/>
      <c r="BA36" s="37"/>
      <c r="BB36" s="37"/>
      <c r="BC36" s="37"/>
      <c r="BD36" s="37"/>
      <c r="BE36" s="37"/>
      <c r="BG36" s="37"/>
      <c r="BH36" s="37"/>
      <c r="BI36" s="37"/>
      <c r="BJ36" s="37"/>
    </row>
    <row r="37" spans="1:62" x14ac:dyDescent="0.2">
      <c r="A37" s="47" t="s">
        <v>100</v>
      </c>
      <c r="B37" s="46"/>
      <c r="C37" s="46"/>
      <c r="D37" s="46"/>
      <c r="E37" s="46"/>
      <c r="F37" s="46"/>
      <c r="G37" s="46"/>
      <c r="H37" s="46"/>
      <c r="I37" s="46"/>
      <c r="J37" s="46"/>
      <c r="K37" s="46"/>
      <c r="L37" s="46"/>
      <c r="M37" s="46"/>
      <c r="N37" s="46"/>
      <c r="O37" s="46"/>
      <c r="P37" s="46"/>
      <c r="Q37" s="46"/>
      <c r="R37" s="46"/>
      <c r="S37" s="46"/>
      <c r="T37" s="48"/>
      <c r="AZ37" s="49"/>
      <c r="BE37" s="49"/>
    </row>
    <row r="38" spans="1:62" x14ac:dyDescent="0.2">
      <c r="A38" s="47" t="s">
        <v>101</v>
      </c>
      <c r="B38" s="48"/>
      <c r="C38" s="48"/>
      <c r="D38" s="48"/>
      <c r="E38" s="48"/>
      <c r="F38" s="48"/>
      <c r="G38" s="48"/>
      <c r="H38" s="48"/>
      <c r="I38" s="48"/>
      <c r="J38" s="48"/>
      <c r="K38" s="48"/>
      <c r="L38" s="48"/>
      <c r="M38" s="48"/>
      <c r="N38" s="48"/>
      <c r="O38" s="48"/>
      <c r="P38" s="48"/>
      <c r="Q38" s="48"/>
      <c r="R38" s="48"/>
      <c r="S38" s="48"/>
      <c r="T38" s="46"/>
      <c r="AZ38" s="50"/>
      <c r="BE38" s="50"/>
    </row>
    <row r="39" spans="1:62" x14ac:dyDescent="0.2">
      <c r="A39" s="51"/>
    </row>
    <row r="40" spans="1:62" x14ac:dyDescent="0.2">
      <c r="A40" s="47" t="s">
        <v>102</v>
      </c>
    </row>
    <row r="41" spans="1:62" x14ac:dyDescent="0.2">
      <c r="A41" s="45" t="s">
        <v>103</v>
      </c>
    </row>
    <row r="42" spans="1:62" x14ac:dyDescent="0.2">
      <c r="A42" s="45"/>
    </row>
    <row r="43" spans="1:62" x14ac:dyDescent="0.2">
      <c r="A43" s="47" t="s">
        <v>278</v>
      </c>
    </row>
    <row r="44" spans="1:62" x14ac:dyDescent="0.2">
      <c r="A44" s="45" t="s">
        <v>279</v>
      </c>
    </row>
    <row r="45" spans="1:62" x14ac:dyDescent="0.2">
      <c r="A45" s="45"/>
    </row>
    <row r="46" spans="1:62" x14ac:dyDescent="0.2">
      <c r="A46" s="47" t="s">
        <v>104</v>
      </c>
    </row>
    <row r="47" spans="1:62" x14ac:dyDescent="0.2">
      <c r="A47" s="45" t="s">
        <v>105</v>
      </c>
    </row>
    <row r="48" spans="1:62" x14ac:dyDescent="0.2">
      <c r="A48" s="51"/>
    </row>
    <row r="49" spans="1:1" x14ac:dyDescent="0.2">
      <c r="A49" s="47" t="s">
        <v>232</v>
      </c>
    </row>
    <row r="50" spans="1:1" x14ac:dyDescent="0.2">
      <c r="A50" s="45" t="s">
        <v>257</v>
      </c>
    </row>
    <row r="51" spans="1:1" x14ac:dyDescent="0.2">
      <c r="A51" s="51"/>
    </row>
  </sheetData>
  <sortState xmlns:xlrd2="http://schemas.microsoft.com/office/spreadsheetml/2017/richdata2" ref="O38:P43">
    <sortCondition descending="1" ref="P38:P43"/>
  </sortState>
  <pageMargins left="0.511811024" right="0.511811024" top="0.78740157499999996" bottom="0.78740157499999996" header="0.31496062000000002" footer="0.31496062000000002"/>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707D3-0347-47D4-A059-D9B25D89DE2A}">
  <sheetPr codeName="Planilha10"/>
  <dimension ref="A1:BZ83"/>
  <sheetViews>
    <sheetView showGridLines="0" topLeftCell="A39" zoomScale="80" zoomScaleNormal="80" workbookViewId="0">
      <selection activeCell="B68" sqref="B68"/>
    </sheetView>
  </sheetViews>
  <sheetFormatPr defaultColWidth="8.7109375" defaultRowHeight="12.75" x14ac:dyDescent="0.2"/>
  <cols>
    <col min="1" max="1" width="50.85546875" style="4" customWidth="1"/>
    <col min="2" max="78" width="14.5703125" style="4" customWidth="1"/>
    <col min="79" max="16384" width="8.7109375" style="4"/>
  </cols>
  <sheetData>
    <row r="1" spans="1:78" x14ac:dyDescent="0.2">
      <c r="A1" s="13"/>
      <c r="BE1" s="5"/>
      <c r="BJ1" s="5"/>
      <c r="BU1" s="6"/>
    </row>
    <row r="2" spans="1:78" x14ac:dyDescent="0.2">
      <c r="AV2" s="7"/>
      <c r="AX2" s="7"/>
      <c r="AY2" s="7"/>
      <c r="AZ2" s="8"/>
      <c r="BA2" s="7"/>
      <c r="BC2" s="7"/>
      <c r="BD2" s="7"/>
      <c r="BE2" s="6"/>
      <c r="BF2" s="7"/>
      <c r="BH2" s="7"/>
      <c r="BI2" s="7"/>
      <c r="BJ2" s="6"/>
      <c r="BK2" s="7"/>
      <c r="BM2" s="6"/>
      <c r="BR2" s="6"/>
      <c r="BU2" s="6"/>
    </row>
    <row r="3" spans="1:78" x14ac:dyDescent="0.2">
      <c r="AX3" s="8"/>
      <c r="AY3" s="8"/>
      <c r="AZ3" s="8"/>
      <c r="BA3" s="8"/>
      <c r="BC3" s="6"/>
      <c r="BD3" s="6"/>
      <c r="BE3" s="9"/>
      <c r="BF3" s="6"/>
      <c r="BH3" s="6"/>
      <c r="BI3" s="6"/>
      <c r="BJ3" s="6"/>
      <c r="BK3" s="8"/>
      <c r="BM3" s="8"/>
      <c r="BN3" s="8"/>
      <c r="BO3" s="8"/>
      <c r="BP3" s="8"/>
      <c r="BR3" s="8"/>
      <c r="BS3" s="8"/>
      <c r="BT3" s="8"/>
      <c r="BU3" s="6"/>
    </row>
    <row r="4" spans="1:78" x14ac:dyDescent="0.2">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row>
    <row r="5" spans="1:78" s="5" customFormat="1" x14ac:dyDescent="0.2">
      <c r="A5" s="10"/>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2"/>
      <c r="BA5" s="12"/>
      <c r="BB5" s="11"/>
      <c r="BC5" s="12"/>
      <c r="BD5" s="12"/>
      <c r="BE5" s="12"/>
      <c r="BF5" s="12"/>
      <c r="BG5" s="11"/>
      <c r="BH5" s="12"/>
      <c r="BI5" s="12"/>
      <c r="BJ5" s="12"/>
      <c r="BK5" s="12"/>
      <c r="BL5" s="11"/>
      <c r="BM5" s="12"/>
      <c r="BN5" s="12"/>
      <c r="BO5" s="12"/>
      <c r="BP5" s="12"/>
      <c r="BQ5" s="11"/>
      <c r="BR5" s="12"/>
      <c r="BS5" s="12"/>
      <c r="BT5" s="12"/>
      <c r="BU5" s="12"/>
      <c r="BV5" s="11"/>
      <c r="BW5" s="12"/>
      <c r="BX5" s="12"/>
      <c r="BY5" s="12"/>
    </row>
    <row r="6" spans="1:78" x14ac:dyDescent="0.2">
      <c r="A6" s="13" t="s">
        <v>0</v>
      </c>
      <c r="AB6" s="8"/>
      <c r="AD6" s="8"/>
      <c r="AE6" s="8"/>
      <c r="AF6" s="8"/>
      <c r="AG6" s="8"/>
      <c r="AI6" s="8"/>
      <c r="AJ6" s="8"/>
      <c r="AK6" s="8"/>
      <c r="AL6" s="8"/>
      <c r="AN6" s="8"/>
      <c r="AO6" s="8"/>
      <c r="AP6" s="8"/>
      <c r="AQ6" s="8"/>
      <c r="AS6" s="8"/>
      <c r="AT6" s="8"/>
      <c r="AU6" s="8"/>
      <c r="AV6" s="8"/>
      <c r="AX6" s="8"/>
      <c r="AY6" s="8"/>
      <c r="AZ6" s="8"/>
      <c r="BA6" s="8"/>
      <c r="BC6" s="8"/>
      <c r="BD6" s="8"/>
      <c r="BE6" s="8"/>
      <c r="BF6" s="8"/>
      <c r="BH6" s="8"/>
      <c r="BI6" s="8"/>
      <c r="BJ6" s="8"/>
      <c r="BK6" s="8"/>
      <c r="BM6" s="8"/>
      <c r="BN6" s="8"/>
      <c r="BO6" s="8"/>
      <c r="BP6" s="6"/>
      <c r="BR6" s="6"/>
      <c r="BS6" s="6"/>
      <c r="BT6" s="6"/>
      <c r="BU6" s="6"/>
      <c r="BW6" s="6"/>
      <c r="BX6" s="6"/>
      <c r="BY6" s="6"/>
    </row>
    <row r="7" spans="1:78" s="18" customFormat="1" x14ac:dyDescent="0.25">
      <c r="A7" s="29" t="s">
        <v>1</v>
      </c>
      <c r="B7" s="15" t="s">
        <v>277</v>
      </c>
      <c r="C7" s="15" t="s">
        <v>276</v>
      </c>
      <c r="D7" s="15">
        <v>2025</v>
      </c>
      <c r="E7" s="15" t="s">
        <v>274</v>
      </c>
      <c r="F7" s="15" t="s">
        <v>265</v>
      </c>
      <c r="G7" s="15" t="s">
        <v>264</v>
      </c>
      <c r="H7" s="15" t="s">
        <v>263</v>
      </c>
      <c r="I7" s="15">
        <v>2024</v>
      </c>
      <c r="J7" s="15" t="s">
        <v>256</v>
      </c>
      <c r="K7" s="125" t="s">
        <v>253</v>
      </c>
      <c r="L7" s="125" t="s">
        <v>252</v>
      </c>
      <c r="M7" s="15" t="s">
        <v>233</v>
      </c>
      <c r="N7" s="15">
        <v>2023</v>
      </c>
      <c r="O7" s="15" t="s">
        <v>227</v>
      </c>
      <c r="P7" s="16" t="s">
        <v>2</v>
      </c>
      <c r="Q7" s="16" t="s">
        <v>3</v>
      </c>
      <c r="R7" s="16" t="s">
        <v>4</v>
      </c>
      <c r="S7" s="15">
        <v>2022</v>
      </c>
      <c r="T7" s="16" t="s">
        <v>5</v>
      </c>
      <c r="U7" s="16" t="s">
        <v>6</v>
      </c>
      <c r="V7" s="16" t="s">
        <v>7</v>
      </c>
      <c r="W7" s="16" t="s">
        <v>8</v>
      </c>
      <c r="X7" s="15">
        <v>2021</v>
      </c>
      <c r="Y7" s="16" t="s">
        <v>9</v>
      </c>
      <c r="Z7" s="16" t="s">
        <v>10</v>
      </c>
      <c r="AA7" s="16" t="s">
        <v>11</v>
      </c>
      <c r="AB7" s="16" t="s">
        <v>12</v>
      </c>
      <c r="AC7" s="15">
        <v>2020</v>
      </c>
      <c r="AD7" s="16" t="s">
        <v>13</v>
      </c>
      <c r="AE7" s="16" t="s">
        <v>14</v>
      </c>
      <c r="AF7" s="16" t="s">
        <v>15</v>
      </c>
      <c r="AG7" s="16" t="s">
        <v>16</v>
      </c>
      <c r="AH7" s="15">
        <v>2019</v>
      </c>
      <c r="AI7" s="16" t="s">
        <v>17</v>
      </c>
      <c r="AJ7" s="16" t="s">
        <v>18</v>
      </c>
      <c r="AK7" s="16" t="s">
        <v>19</v>
      </c>
      <c r="AL7" s="16" t="s">
        <v>20</v>
      </c>
      <c r="AM7" s="15">
        <v>2018</v>
      </c>
      <c r="AN7" s="16" t="s">
        <v>21</v>
      </c>
      <c r="AO7" s="16" t="s">
        <v>22</v>
      </c>
      <c r="AP7" s="16" t="s">
        <v>23</v>
      </c>
      <c r="AQ7" s="16" t="s">
        <v>24</v>
      </c>
      <c r="AR7" s="15">
        <v>2017</v>
      </c>
      <c r="AS7" s="16" t="s">
        <v>25</v>
      </c>
      <c r="AT7" s="16" t="s">
        <v>26</v>
      </c>
      <c r="AU7" s="16" t="s">
        <v>27</v>
      </c>
      <c r="AV7" s="16" t="s">
        <v>28</v>
      </c>
      <c r="AW7" s="15">
        <v>2016</v>
      </c>
      <c r="AX7" s="16" t="s">
        <v>29</v>
      </c>
      <c r="AY7" s="16" t="s">
        <v>30</v>
      </c>
      <c r="AZ7" s="16" t="s">
        <v>31</v>
      </c>
      <c r="BA7" s="16" t="s">
        <v>32</v>
      </c>
      <c r="BB7" s="15">
        <v>2015</v>
      </c>
      <c r="BC7" s="16" t="s">
        <v>33</v>
      </c>
      <c r="BD7" s="16" t="s">
        <v>34</v>
      </c>
      <c r="BE7" s="16" t="s">
        <v>35</v>
      </c>
      <c r="BF7" s="16" t="s">
        <v>36</v>
      </c>
      <c r="BG7" s="15">
        <v>2014</v>
      </c>
      <c r="BH7" s="16" t="s">
        <v>37</v>
      </c>
      <c r="BI7" s="16" t="s">
        <v>38</v>
      </c>
      <c r="BJ7" s="16" t="s">
        <v>39</v>
      </c>
      <c r="BK7" s="16" t="s">
        <v>40</v>
      </c>
      <c r="BL7" s="15">
        <v>2013</v>
      </c>
      <c r="BM7" s="16" t="s">
        <v>41</v>
      </c>
      <c r="BN7" s="16" t="s">
        <v>42</v>
      </c>
      <c r="BO7" s="16" t="s">
        <v>43</v>
      </c>
      <c r="BP7" s="16" t="s">
        <v>44</v>
      </c>
      <c r="BQ7" s="15">
        <v>2012</v>
      </c>
      <c r="BR7" s="16" t="s">
        <v>45</v>
      </c>
      <c r="BS7" s="16" t="s">
        <v>46</v>
      </c>
      <c r="BT7" s="16" t="s">
        <v>47</v>
      </c>
      <c r="BU7" s="16" t="s">
        <v>48</v>
      </c>
      <c r="BV7" s="15">
        <v>2011</v>
      </c>
      <c r="BW7" s="16" t="s">
        <v>49</v>
      </c>
      <c r="BX7" s="16" t="s">
        <v>50</v>
      </c>
      <c r="BY7" s="16" t="s">
        <v>51</v>
      </c>
      <c r="BZ7" s="16" t="s">
        <v>52</v>
      </c>
    </row>
    <row r="8" spans="1:78" x14ac:dyDescent="0.2">
      <c r="A8" s="19" t="s">
        <v>53</v>
      </c>
      <c r="B8" s="20"/>
      <c r="C8" s="20"/>
      <c r="D8" s="20"/>
      <c r="E8" s="20"/>
      <c r="F8" s="20"/>
      <c r="G8" s="20"/>
      <c r="H8" s="20"/>
      <c r="I8" s="20"/>
      <c r="J8" s="20"/>
      <c r="K8" s="93"/>
      <c r="L8" s="93"/>
      <c r="M8" s="20"/>
      <c r="N8" s="20"/>
      <c r="O8" s="20"/>
      <c r="P8" s="20"/>
      <c r="Q8" s="20"/>
      <c r="R8" s="20"/>
      <c r="S8" s="20"/>
      <c r="T8" s="20"/>
      <c r="U8" s="20"/>
      <c r="V8" s="20"/>
      <c r="W8" s="20"/>
      <c r="X8" s="20"/>
      <c r="Y8" s="20"/>
      <c r="Z8" s="20"/>
      <c r="AA8" s="20"/>
      <c r="AB8" s="20"/>
      <c r="AC8" s="20"/>
      <c r="AD8" s="20"/>
      <c r="AE8" s="20"/>
      <c r="AF8" s="20"/>
      <c r="AG8" s="21"/>
      <c r="AH8" s="20"/>
      <c r="AI8" s="21"/>
      <c r="AJ8" s="21"/>
      <c r="AK8" s="21"/>
      <c r="AL8" s="21"/>
      <c r="AM8" s="20"/>
      <c r="AN8" s="21"/>
      <c r="AO8" s="21"/>
      <c r="AP8" s="21"/>
      <c r="AQ8" s="21"/>
      <c r="AR8" s="20"/>
      <c r="AS8" s="21"/>
      <c r="AT8" s="21"/>
      <c r="AU8" s="21"/>
      <c r="AV8" s="21"/>
      <c r="AW8" s="20"/>
      <c r="AX8" s="21"/>
      <c r="AY8" s="21"/>
      <c r="AZ8" s="21"/>
      <c r="BA8" s="21"/>
      <c r="BB8" s="20"/>
      <c r="BC8" s="21"/>
      <c r="BD8" s="21"/>
      <c r="BE8" s="21"/>
      <c r="BF8" s="21"/>
      <c r="BG8" s="20"/>
      <c r="BH8" s="21"/>
      <c r="BI8" s="21"/>
      <c r="BJ8" s="21"/>
      <c r="BK8" s="21"/>
      <c r="BL8" s="20"/>
      <c r="BM8" s="21"/>
      <c r="BN8" s="21"/>
      <c r="BO8" s="21"/>
      <c r="BP8" s="21"/>
      <c r="BQ8" s="20"/>
      <c r="BR8" s="21"/>
      <c r="BS8" s="21"/>
      <c r="BT8" s="21"/>
      <c r="BU8" s="21"/>
      <c r="BV8" s="20"/>
      <c r="BW8" s="21"/>
      <c r="BX8" s="21"/>
      <c r="BY8" s="21"/>
      <c r="BZ8" s="22"/>
    </row>
    <row r="9" spans="1:78" x14ac:dyDescent="0.2">
      <c r="A9" s="23" t="s">
        <v>54</v>
      </c>
      <c r="B9" s="24">
        <v>1766.4224407998802</v>
      </c>
      <c r="C9" s="24">
        <v>1461.83130704328</v>
      </c>
      <c r="D9" s="97">
        <v>5362.7192482702849</v>
      </c>
      <c r="E9" s="24">
        <v>1775.3182200279498</v>
      </c>
      <c r="F9" s="24">
        <v>1562.93524949482</v>
      </c>
      <c r="G9" s="24">
        <v>1109.9994671735501</v>
      </c>
      <c r="H9" s="24">
        <v>914.46631157396496</v>
      </c>
      <c r="I9" s="97">
        <v>5458.7629275386653</v>
      </c>
      <c r="J9" s="24">
        <v>1605.5161370333101</v>
      </c>
      <c r="K9" s="24">
        <v>2150.1034225493199</v>
      </c>
      <c r="L9" s="24">
        <v>939.97034323577202</v>
      </c>
      <c r="M9" s="24">
        <v>763.17302472026336</v>
      </c>
      <c r="N9" s="97">
        <v>3484.4453339732245</v>
      </c>
      <c r="O9" s="24">
        <v>1149.2434939732243</v>
      </c>
      <c r="P9" s="24">
        <v>880.60065999999995</v>
      </c>
      <c r="Q9" s="24">
        <v>963.69429999999988</v>
      </c>
      <c r="R9" s="24">
        <v>490.90687999999994</v>
      </c>
      <c r="S9" s="97">
        <v>2379.9613469999999</v>
      </c>
      <c r="T9" s="24">
        <v>753.97817199999986</v>
      </c>
      <c r="U9" s="24">
        <v>376.22479600000003</v>
      </c>
      <c r="V9" s="24">
        <v>782.60369500000002</v>
      </c>
      <c r="W9" s="24">
        <v>467.15468400000003</v>
      </c>
      <c r="X9" s="97">
        <v>3128.7712740000006</v>
      </c>
      <c r="Y9" s="24">
        <v>872.55161400000009</v>
      </c>
      <c r="Z9" s="24">
        <v>644.14064900000005</v>
      </c>
      <c r="AA9" s="24">
        <v>1001.7907190000001</v>
      </c>
      <c r="AB9" s="24">
        <v>610.28829200000007</v>
      </c>
      <c r="AC9" s="97">
        <v>2665.1959777677525</v>
      </c>
      <c r="AD9" s="24">
        <v>885.23564299999987</v>
      </c>
      <c r="AE9" s="24">
        <v>984.15499776775221</v>
      </c>
      <c r="AF9" s="24">
        <v>630.21806900000013</v>
      </c>
      <c r="AG9" s="24">
        <v>165.58726800000002</v>
      </c>
      <c r="AH9" s="97">
        <v>2575.0945203752362</v>
      </c>
      <c r="AI9" s="24">
        <v>835.83684537523675</v>
      </c>
      <c r="AJ9" s="24">
        <v>761.37087399999996</v>
      </c>
      <c r="AK9" s="24">
        <v>592.25839899999994</v>
      </c>
      <c r="AL9" s="24">
        <v>385.62840199999994</v>
      </c>
      <c r="AM9" s="97">
        <v>1912.6841880000002</v>
      </c>
      <c r="AN9" s="24">
        <v>530.61246800000015</v>
      </c>
      <c r="AO9" s="24">
        <v>576.67128000000002</v>
      </c>
      <c r="AP9" s="24">
        <v>539.07684799999993</v>
      </c>
      <c r="AQ9" s="24">
        <v>266.32359200000002</v>
      </c>
      <c r="AR9" s="97">
        <v>1695.167299</v>
      </c>
      <c r="AS9" s="24">
        <v>458.344627</v>
      </c>
      <c r="AT9" s="24">
        <v>488.351651</v>
      </c>
      <c r="AU9" s="24">
        <v>446.37332499999997</v>
      </c>
      <c r="AV9" s="24">
        <v>302.09769599999998</v>
      </c>
      <c r="AW9" s="97">
        <v>1315.0097390000001</v>
      </c>
      <c r="AX9" s="24">
        <v>346.39564000000001</v>
      </c>
      <c r="AY9" s="24">
        <v>325.39267899999999</v>
      </c>
      <c r="AZ9" s="24">
        <v>414.67762000000005</v>
      </c>
      <c r="BA9" s="24">
        <v>228.54379999999998</v>
      </c>
      <c r="BB9" s="97">
        <v>1088.941032</v>
      </c>
      <c r="BC9" s="24">
        <v>277.84338400000001</v>
      </c>
      <c r="BD9" s="24">
        <v>343.37720000000002</v>
      </c>
      <c r="BE9" s="24">
        <v>229.36600799999999</v>
      </c>
      <c r="BF9" s="24">
        <v>238.35444000000001</v>
      </c>
      <c r="BG9" s="97">
        <v>613.20000000000005</v>
      </c>
      <c r="BH9" s="24">
        <v>241.5</v>
      </c>
      <c r="BI9" s="24">
        <v>91.3</v>
      </c>
      <c r="BJ9" s="24">
        <v>99</v>
      </c>
      <c r="BK9" s="24">
        <v>181.4</v>
      </c>
      <c r="BL9" s="97">
        <v>338.8</v>
      </c>
      <c r="BM9" s="24">
        <v>88.4</v>
      </c>
      <c r="BN9" s="24">
        <v>103.6</v>
      </c>
      <c r="BO9" s="24">
        <v>33.1</v>
      </c>
      <c r="BP9" s="24">
        <v>113.7</v>
      </c>
      <c r="BQ9" s="97">
        <v>0</v>
      </c>
      <c r="BR9" s="24">
        <v>0</v>
      </c>
      <c r="BS9" s="24">
        <v>0</v>
      </c>
      <c r="BT9" s="24">
        <v>0</v>
      </c>
      <c r="BU9" s="24">
        <v>0</v>
      </c>
      <c r="BV9" s="97">
        <v>397.80000000000007</v>
      </c>
      <c r="BW9" s="24">
        <v>0</v>
      </c>
      <c r="BX9" s="24">
        <v>49.1</v>
      </c>
      <c r="BY9" s="24">
        <v>246.3</v>
      </c>
      <c r="BZ9" s="24">
        <v>102.4</v>
      </c>
    </row>
    <row r="10" spans="1:78" x14ac:dyDescent="0.2">
      <c r="A10" s="23" t="s">
        <v>55</v>
      </c>
      <c r="B10" s="24">
        <v>1402.2891548900002</v>
      </c>
      <c r="C10" s="24">
        <v>1533.0221806899999</v>
      </c>
      <c r="D10" s="97">
        <v>4742.3467141300007</v>
      </c>
      <c r="E10" s="24">
        <v>1225.3717769100003</v>
      </c>
      <c r="F10" s="24">
        <v>1232.6837145100001</v>
      </c>
      <c r="G10" s="24">
        <v>1195.9870147200004</v>
      </c>
      <c r="H10" s="24">
        <v>1088.3042079900001</v>
      </c>
      <c r="I10" s="97">
        <v>4523.2427573125005</v>
      </c>
      <c r="J10" s="24">
        <v>984.41412772000001</v>
      </c>
      <c r="K10" s="24">
        <v>1554.59635336</v>
      </c>
      <c r="L10" s="24">
        <v>1019.430071302501</v>
      </c>
      <c r="M10" s="24">
        <v>964.80220493000002</v>
      </c>
      <c r="N10" s="97">
        <v>3135.6539100999998</v>
      </c>
      <c r="O10" s="24">
        <v>842.39339359999997</v>
      </c>
      <c r="P10" s="24">
        <v>923.7</v>
      </c>
      <c r="Q10" s="24">
        <v>758.46051649999993</v>
      </c>
      <c r="R10" s="24">
        <v>611.1</v>
      </c>
      <c r="S10" s="97">
        <v>2362.6999999999998</v>
      </c>
      <c r="T10" s="24">
        <v>673.7</v>
      </c>
      <c r="U10" s="24">
        <v>514</v>
      </c>
      <c r="V10" s="24">
        <v>577.6</v>
      </c>
      <c r="W10" s="24">
        <v>597.38854481999988</v>
      </c>
      <c r="X10" s="97">
        <v>3140.8</v>
      </c>
      <c r="Y10" s="24">
        <v>798.4</v>
      </c>
      <c r="Z10" s="24">
        <v>776.3</v>
      </c>
      <c r="AA10" s="24">
        <v>862.3</v>
      </c>
      <c r="AB10" s="24">
        <v>703.9</v>
      </c>
      <c r="AC10" s="97">
        <v>2553.5</v>
      </c>
      <c r="AD10" s="24">
        <v>795.2</v>
      </c>
      <c r="AE10" s="24">
        <v>742.1</v>
      </c>
      <c r="AF10" s="24">
        <v>576.4</v>
      </c>
      <c r="AG10" s="24">
        <v>439.7</v>
      </c>
      <c r="AH10" s="97">
        <v>2039.6</v>
      </c>
      <c r="AI10" s="24">
        <v>615.9</v>
      </c>
      <c r="AJ10" s="24">
        <v>536.9</v>
      </c>
      <c r="AK10" s="24">
        <v>479.9</v>
      </c>
      <c r="AL10" s="24">
        <v>406.9</v>
      </c>
      <c r="AM10" s="97">
        <v>1854.8</v>
      </c>
      <c r="AN10" s="24">
        <v>459.5</v>
      </c>
      <c r="AO10" s="24">
        <v>489.9</v>
      </c>
      <c r="AP10" s="24">
        <v>481.3</v>
      </c>
      <c r="AQ10" s="24">
        <v>424.2</v>
      </c>
      <c r="AR10" s="97">
        <v>1544.6</v>
      </c>
      <c r="AS10" s="24">
        <v>433.5</v>
      </c>
      <c r="AT10" s="24">
        <v>385.3</v>
      </c>
      <c r="AU10" s="24">
        <v>387</v>
      </c>
      <c r="AV10" s="24">
        <v>338.9</v>
      </c>
      <c r="AW10" s="97">
        <v>1141.5</v>
      </c>
      <c r="AX10" s="24">
        <v>311.7</v>
      </c>
      <c r="AY10" s="24">
        <v>238.7</v>
      </c>
      <c r="AZ10" s="24">
        <v>324.89999999999998</v>
      </c>
      <c r="BA10" s="24">
        <v>266.3</v>
      </c>
      <c r="BB10" s="97">
        <v>1015.4</v>
      </c>
      <c r="BC10" s="24">
        <v>237.5</v>
      </c>
      <c r="BD10" s="24">
        <v>245.2</v>
      </c>
      <c r="BE10" s="24">
        <v>289.39999999999998</v>
      </c>
      <c r="BF10" s="24">
        <v>243.4</v>
      </c>
      <c r="BG10" s="97">
        <v>396</v>
      </c>
      <c r="BH10" s="24">
        <v>126.6</v>
      </c>
      <c r="BI10" s="24">
        <v>35.9</v>
      </c>
      <c r="BJ10" s="24">
        <v>181.7</v>
      </c>
      <c r="BK10" s="24">
        <v>51.8</v>
      </c>
      <c r="BL10" s="97">
        <v>490.4</v>
      </c>
      <c r="BM10" s="24">
        <v>163.6</v>
      </c>
      <c r="BN10" s="24">
        <v>150.19999999999999</v>
      </c>
      <c r="BO10" s="24">
        <v>169.8</v>
      </c>
      <c r="BP10" s="24">
        <v>6.8</v>
      </c>
      <c r="BQ10" s="97">
        <v>-74.3</v>
      </c>
      <c r="BR10" s="24">
        <v>-29.7</v>
      </c>
      <c r="BS10" s="24">
        <v>30.1</v>
      </c>
      <c r="BT10" s="24">
        <v>15.7</v>
      </c>
      <c r="BU10" s="24">
        <v>-90.4</v>
      </c>
      <c r="BV10" s="97">
        <v>330.2</v>
      </c>
      <c r="BW10" s="24">
        <v>-218.8</v>
      </c>
      <c r="BX10" s="24">
        <v>97.5</v>
      </c>
      <c r="BY10" s="24">
        <v>223.7</v>
      </c>
      <c r="BZ10" s="24">
        <v>227.8</v>
      </c>
    </row>
    <row r="11" spans="1:78" x14ac:dyDescent="0.2">
      <c r="A11" s="23" t="s">
        <v>56</v>
      </c>
      <c r="B11" s="25">
        <v>0.24364674423042626</v>
      </c>
      <c r="C11" s="25">
        <v>0.27556050522979847</v>
      </c>
      <c r="D11" s="98">
        <v>0.54401512104270866</v>
      </c>
      <c r="E11" s="25">
        <v>0.23563338055601632</v>
      </c>
      <c r="F11" s="25">
        <v>0.26582477359148338</v>
      </c>
      <c r="G11" s="25">
        <v>0.28091823413052891</v>
      </c>
      <c r="H11" s="25">
        <v>0.25843464363413737</v>
      </c>
      <c r="I11" s="98">
        <v>0.57946563318259858</v>
      </c>
      <c r="J11" s="25">
        <v>0.23070092780926529</v>
      </c>
      <c r="K11" s="25">
        <v>0.36605449784521271</v>
      </c>
      <c r="L11" s="25">
        <v>0.32430146515420016</v>
      </c>
      <c r="M11" s="25">
        <v>0.30432862302534042</v>
      </c>
      <c r="N11" s="98">
        <v>0.56799999999999995</v>
      </c>
      <c r="O11" s="25">
        <v>0.26100000000000001</v>
      </c>
      <c r="P11" s="25">
        <v>0.30199999999999999</v>
      </c>
      <c r="Q11" s="25">
        <v>0.26200000000000001</v>
      </c>
      <c r="R11" s="25">
        <v>0.24399999999999999</v>
      </c>
      <c r="S11" s="98">
        <v>0.54700000000000004</v>
      </c>
      <c r="T11" s="25">
        <v>0.25600000000000001</v>
      </c>
      <c r="U11" s="25">
        <v>0.21099999999999999</v>
      </c>
      <c r="V11" s="25">
        <v>0.23200000000000001</v>
      </c>
      <c r="W11" s="25">
        <v>0.26500000000000001</v>
      </c>
      <c r="X11" s="98">
        <v>0.64800000000000002</v>
      </c>
      <c r="Y11" s="25">
        <v>0.31900000000000001</v>
      </c>
      <c r="Z11" s="25">
        <v>0.32900000000000001</v>
      </c>
      <c r="AA11" s="25">
        <v>0.34200000000000003</v>
      </c>
      <c r="AB11" s="25">
        <v>0.315</v>
      </c>
      <c r="AC11" s="98">
        <v>0.60799999999999998</v>
      </c>
      <c r="AD11" s="25">
        <v>0.32500000000000001</v>
      </c>
      <c r="AE11" s="25">
        <v>0.32300000000000001</v>
      </c>
      <c r="AF11" s="25">
        <v>0.30399999999999999</v>
      </c>
      <c r="AG11" s="25">
        <v>0.255</v>
      </c>
      <c r="AH11" s="98">
        <v>0.56299999999999994</v>
      </c>
      <c r="AI11" s="25">
        <v>0.28000000000000003</v>
      </c>
      <c r="AJ11" s="25">
        <v>0.28000000000000003</v>
      </c>
      <c r="AK11" s="25">
        <v>0.28899999999999998</v>
      </c>
      <c r="AL11" s="25">
        <v>0.27500000000000002</v>
      </c>
      <c r="AM11" s="98">
        <v>0.61799999999999999</v>
      </c>
      <c r="AN11" s="25">
        <v>0.28599999999999998</v>
      </c>
      <c r="AO11" s="25">
        <v>0.315</v>
      </c>
      <c r="AP11" s="25">
        <v>0.33300000000000002</v>
      </c>
      <c r="AQ11" s="25">
        <v>0.29099999999999998</v>
      </c>
      <c r="AR11" s="98">
        <v>0.56699999999999995</v>
      </c>
      <c r="AS11" s="25">
        <v>0.26900000000000002</v>
      </c>
      <c r="AT11" s="25">
        <v>0.247</v>
      </c>
      <c r="AU11" s="25">
        <v>0.26200000000000001</v>
      </c>
      <c r="AV11" s="25">
        <v>0.24299999999999999</v>
      </c>
      <c r="AW11" s="98">
        <v>0.51300000000000001</v>
      </c>
      <c r="AX11" s="25">
        <v>0.223</v>
      </c>
      <c r="AY11" s="25">
        <v>0.188</v>
      </c>
      <c r="AZ11" s="25">
        <v>0.26400000000000001</v>
      </c>
      <c r="BA11" s="25">
        <v>0.23899999999999999</v>
      </c>
      <c r="BB11" s="98">
        <v>0.53</v>
      </c>
      <c r="BC11" s="25">
        <v>0.20899999999999999</v>
      </c>
      <c r="BD11" s="25">
        <v>0.23</v>
      </c>
      <c r="BE11" s="25">
        <v>0.28199999999999997</v>
      </c>
      <c r="BF11" s="25">
        <v>0.23300000000000001</v>
      </c>
      <c r="BG11" s="98">
        <v>0.32300000000000001</v>
      </c>
      <c r="BH11" s="95">
        <v>0.13300000000000001</v>
      </c>
      <c r="BI11" s="95">
        <v>4.8000000000000001E-2</v>
      </c>
      <c r="BJ11" s="95">
        <v>0.20799999999999999</v>
      </c>
      <c r="BK11" s="95">
        <v>6.4000000000000001E-2</v>
      </c>
      <c r="BL11" s="98">
        <v>0.442</v>
      </c>
      <c r="BM11" s="95">
        <v>0.20899999999999999</v>
      </c>
      <c r="BN11" s="95">
        <v>0.17399999999999999</v>
      </c>
      <c r="BO11" s="95">
        <v>0.2</v>
      </c>
      <c r="BP11" s="95">
        <v>8.9999999999999993E-3</v>
      </c>
      <c r="BQ11" s="98">
        <v>-9.9000000000000005E-2</v>
      </c>
      <c r="BR11" s="95">
        <v>-3.6999999999999998E-2</v>
      </c>
      <c r="BS11" s="95">
        <v>3.7999999999999999E-2</v>
      </c>
      <c r="BT11" s="95">
        <v>1.7999999999999999E-2</v>
      </c>
      <c r="BU11" s="95">
        <v>-0.11</v>
      </c>
      <c r="BV11" s="98">
        <v>0.22</v>
      </c>
      <c r="BW11" s="95">
        <v>-0.23</v>
      </c>
      <c r="BX11" s="95">
        <v>9.0999999999999998E-2</v>
      </c>
      <c r="BY11" s="95">
        <v>0.17599999999999999</v>
      </c>
      <c r="BZ11" s="95">
        <v>0.21</v>
      </c>
    </row>
    <row r="12" spans="1:78" x14ac:dyDescent="0.2">
      <c r="A12" s="26" t="s">
        <v>57</v>
      </c>
      <c r="B12" s="93">
        <v>4030</v>
      </c>
      <c r="C12" s="93">
        <v>5464</v>
      </c>
      <c r="D12" s="99">
        <v>19506</v>
      </c>
      <c r="E12" s="93">
        <v>5668</v>
      </c>
      <c r="F12" s="93">
        <v>5322</v>
      </c>
      <c r="G12" s="93">
        <v>2143</v>
      </c>
      <c r="H12" s="93">
        <v>6373</v>
      </c>
      <c r="I12" s="99">
        <v>16576</v>
      </c>
      <c r="J12" s="93">
        <v>4805</v>
      </c>
      <c r="K12" s="93">
        <v>3950</v>
      </c>
      <c r="L12" s="93">
        <v>2864</v>
      </c>
      <c r="M12" s="93">
        <v>4957</v>
      </c>
      <c r="N12" s="99">
        <v>16423</v>
      </c>
      <c r="O12" s="93">
        <v>4487</v>
      </c>
      <c r="P12" s="93">
        <v>4681</v>
      </c>
      <c r="Q12" s="93">
        <v>3199</v>
      </c>
      <c r="R12" s="93">
        <v>4056</v>
      </c>
      <c r="S12" s="99">
        <v>15497</v>
      </c>
      <c r="T12" s="93">
        <v>4655</v>
      </c>
      <c r="U12" s="93">
        <v>2435</v>
      </c>
      <c r="V12" s="93">
        <v>5013</v>
      </c>
      <c r="W12" s="93">
        <v>3394</v>
      </c>
      <c r="X12" s="99">
        <v>14879</v>
      </c>
      <c r="Y12" s="93">
        <v>3020</v>
      </c>
      <c r="Z12" s="93">
        <v>3796</v>
      </c>
      <c r="AA12" s="93">
        <v>6179</v>
      </c>
      <c r="AB12" s="93">
        <v>1884</v>
      </c>
      <c r="AC12" s="99">
        <v>9246</v>
      </c>
      <c r="AD12" s="93">
        <v>2728</v>
      </c>
      <c r="AE12" s="93">
        <v>2163</v>
      </c>
      <c r="AF12" s="93">
        <v>2499</v>
      </c>
      <c r="AG12" s="93">
        <v>1856</v>
      </c>
      <c r="AH12" s="99">
        <v>10368</v>
      </c>
      <c r="AI12" s="93">
        <v>1752</v>
      </c>
      <c r="AJ12" s="93">
        <v>3844</v>
      </c>
      <c r="AK12" s="93">
        <v>3236</v>
      </c>
      <c r="AL12" s="93">
        <v>1536</v>
      </c>
      <c r="AM12" s="99">
        <v>10244</v>
      </c>
      <c r="AN12" s="93">
        <v>2488</v>
      </c>
      <c r="AO12" s="93">
        <v>2632</v>
      </c>
      <c r="AP12" s="93">
        <v>3720</v>
      </c>
      <c r="AQ12" s="93">
        <v>1404</v>
      </c>
      <c r="AR12" s="99">
        <v>9707</v>
      </c>
      <c r="AS12" s="93">
        <v>3252</v>
      </c>
      <c r="AT12" s="93">
        <v>1672</v>
      </c>
      <c r="AU12" s="93">
        <v>2136</v>
      </c>
      <c r="AV12" s="93">
        <v>2647</v>
      </c>
      <c r="AW12" s="99">
        <v>6838</v>
      </c>
      <c r="AX12" s="93">
        <v>2668</v>
      </c>
      <c r="AY12" s="93">
        <v>1811</v>
      </c>
      <c r="AZ12" s="93">
        <v>1895</v>
      </c>
      <c r="BA12" s="93">
        <v>464</v>
      </c>
      <c r="BB12" s="99">
        <v>5712</v>
      </c>
      <c r="BC12" s="93">
        <v>1480</v>
      </c>
      <c r="BD12" s="93">
        <v>1304</v>
      </c>
      <c r="BE12" s="93">
        <v>1240</v>
      </c>
      <c r="BF12" s="93">
        <v>1688</v>
      </c>
      <c r="BG12" s="99">
        <v>6264</v>
      </c>
      <c r="BH12" s="93">
        <v>1624</v>
      </c>
      <c r="BI12" s="93">
        <v>1183</v>
      </c>
      <c r="BJ12" s="93">
        <v>2445</v>
      </c>
      <c r="BK12" s="93">
        <v>1012</v>
      </c>
      <c r="BL12" s="99">
        <v>7027</v>
      </c>
      <c r="BM12" s="93">
        <v>3487</v>
      </c>
      <c r="BN12" s="93">
        <v>1014</v>
      </c>
      <c r="BO12" s="93">
        <v>1731</v>
      </c>
      <c r="BP12" s="93">
        <v>795</v>
      </c>
      <c r="BQ12" s="99">
        <v>16889</v>
      </c>
      <c r="BR12" s="93">
        <v>6507</v>
      </c>
      <c r="BS12" s="93">
        <v>3848</v>
      </c>
      <c r="BT12" s="93">
        <v>4078</v>
      </c>
      <c r="BU12" s="93">
        <v>2456</v>
      </c>
      <c r="BV12" s="99">
        <v>14462</v>
      </c>
      <c r="BW12" s="93">
        <v>3901</v>
      </c>
      <c r="BX12" s="93">
        <v>6566</v>
      </c>
      <c r="BY12" s="93">
        <v>2857</v>
      </c>
      <c r="BZ12" s="93">
        <v>1138</v>
      </c>
    </row>
    <row r="13" spans="1:78" x14ac:dyDescent="0.2">
      <c r="A13" s="26" t="s">
        <v>58</v>
      </c>
      <c r="B13" s="24">
        <v>33767.90844871055</v>
      </c>
      <c r="C13" s="24">
        <v>29074.982596039852</v>
      </c>
      <c r="D13" s="100">
        <v>28585.505892499041</v>
      </c>
      <c r="E13" s="24">
        <v>28585.505892499041</v>
      </c>
      <c r="F13" s="24">
        <v>26192.259287627137</v>
      </c>
      <c r="G13" s="24">
        <v>26122.137183765441</v>
      </c>
      <c r="H13" s="24">
        <v>23419.08784378985</v>
      </c>
      <c r="I13" s="100">
        <v>22810.47582469304</v>
      </c>
      <c r="J13" s="24">
        <v>22810.47582469304</v>
      </c>
      <c r="K13" s="24">
        <v>20598.707188435699</v>
      </c>
      <c r="L13" s="24">
        <v>21362.623201160899</v>
      </c>
      <c r="M13" s="24">
        <v>19061.353027448891</v>
      </c>
      <c r="N13" s="100">
        <v>19346.164983851606</v>
      </c>
      <c r="O13" s="24">
        <v>19346.164983851606</v>
      </c>
      <c r="P13" s="24">
        <v>17949.400000000001</v>
      </c>
      <c r="Q13" s="24">
        <v>17308.693546797855</v>
      </c>
      <c r="R13" s="24">
        <v>16771.099999999999</v>
      </c>
      <c r="S13" s="100">
        <v>16332</v>
      </c>
      <c r="T13" s="24">
        <v>16332</v>
      </c>
      <c r="U13" s="24">
        <v>14778.9</v>
      </c>
      <c r="V13" s="24">
        <v>13570</v>
      </c>
      <c r="W13" s="24">
        <v>13404.332146797869</v>
      </c>
      <c r="X13" s="100">
        <v>12392.3</v>
      </c>
      <c r="Y13" s="24">
        <v>12392.3</v>
      </c>
      <c r="Z13" s="24">
        <v>12294.5</v>
      </c>
      <c r="AA13" s="24">
        <v>12044</v>
      </c>
      <c r="AB13" s="24">
        <v>11434.7</v>
      </c>
      <c r="AC13" s="100">
        <v>10974.5</v>
      </c>
      <c r="AD13" s="24">
        <v>10974.5</v>
      </c>
      <c r="AE13" s="24">
        <v>10802.8</v>
      </c>
      <c r="AF13" s="24">
        <v>10690.5</v>
      </c>
      <c r="AG13" s="24">
        <v>10556.7</v>
      </c>
      <c r="AH13" s="100">
        <v>10619.4</v>
      </c>
      <c r="AI13" s="24">
        <v>10619.4</v>
      </c>
      <c r="AJ13" s="24">
        <v>9869.7000000000007</v>
      </c>
      <c r="AK13" s="24">
        <v>9499.2999999999993</v>
      </c>
      <c r="AL13" s="24">
        <v>9418.1</v>
      </c>
      <c r="AM13" s="100">
        <v>8893.6</v>
      </c>
      <c r="AN13" s="24">
        <v>8893.6</v>
      </c>
      <c r="AO13" s="24">
        <v>7843.3</v>
      </c>
      <c r="AP13" s="24">
        <v>7130.9</v>
      </c>
      <c r="AQ13" s="24">
        <v>6872</v>
      </c>
      <c r="AR13" s="100">
        <v>6695</v>
      </c>
      <c r="AS13" s="24">
        <v>6695</v>
      </c>
      <c r="AT13" s="24">
        <v>6333.7</v>
      </c>
      <c r="AU13" s="24">
        <v>5105.6000000000004</v>
      </c>
      <c r="AV13" s="24">
        <v>4516.7</v>
      </c>
      <c r="AW13" s="100">
        <v>4461.8</v>
      </c>
      <c r="AX13" s="24">
        <v>4461.8</v>
      </c>
      <c r="AY13" s="24">
        <v>4204.1000000000004</v>
      </c>
      <c r="AZ13" s="24">
        <v>4450.5</v>
      </c>
      <c r="BA13" s="24">
        <v>4634.3999999999996</v>
      </c>
      <c r="BB13" s="100">
        <v>4732.8999999999996</v>
      </c>
      <c r="BC13" s="24">
        <v>4732.8999999999996</v>
      </c>
      <c r="BD13" s="24">
        <v>4020.7</v>
      </c>
      <c r="BE13" s="24">
        <v>3996.6</v>
      </c>
      <c r="BF13" s="24">
        <v>4074.5</v>
      </c>
      <c r="BG13" s="100">
        <v>3954.9</v>
      </c>
      <c r="BH13" s="24">
        <v>3954.9</v>
      </c>
      <c r="BI13" s="24">
        <v>3368.7</v>
      </c>
      <c r="BJ13" s="24">
        <v>2710.2</v>
      </c>
      <c r="BK13" s="24">
        <v>2960.6</v>
      </c>
      <c r="BL13" s="100">
        <v>2427.6</v>
      </c>
      <c r="BM13" s="24">
        <v>2427.6</v>
      </c>
      <c r="BN13" s="24">
        <v>2090.4</v>
      </c>
      <c r="BO13" s="24">
        <v>1875</v>
      </c>
      <c r="BP13" s="24">
        <v>2002.6</v>
      </c>
      <c r="BQ13" s="100">
        <v>1890.8</v>
      </c>
      <c r="BR13" s="24">
        <v>1890.8</v>
      </c>
      <c r="BS13" s="24">
        <v>2182.4</v>
      </c>
      <c r="BT13" s="24">
        <v>2147.6</v>
      </c>
      <c r="BU13" s="24">
        <v>4323.3999999999996</v>
      </c>
      <c r="BV13" s="100">
        <v>5706.5</v>
      </c>
      <c r="BW13" s="24">
        <v>5706.5</v>
      </c>
      <c r="BX13" s="24">
        <v>5458.8</v>
      </c>
      <c r="BY13" s="24">
        <v>4502.3999999999996</v>
      </c>
      <c r="BZ13" s="24">
        <v>4547.5</v>
      </c>
    </row>
    <row r="14" spans="1:78" x14ac:dyDescent="0.2">
      <c r="A14" s="26" t="s">
        <v>59</v>
      </c>
      <c r="B14" s="24">
        <v>4353.1300661598016</v>
      </c>
      <c r="C14" s="24">
        <v>4030.2648346664455</v>
      </c>
      <c r="D14" s="97">
        <v>3974.9600861670001</v>
      </c>
      <c r="E14" s="24">
        <v>3974.9600861670001</v>
      </c>
      <c r="F14" s="24">
        <v>3404.5203272937752</v>
      </c>
      <c r="G14" s="24">
        <v>3061.4333639240003</v>
      </c>
      <c r="H14" s="24">
        <v>3122.8347967739996</v>
      </c>
      <c r="I14" s="97">
        <v>3282.6433872540006</v>
      </c>
      <c r="J14" s="24">
        <v>3282.6433872540006</v>
      </c>
      <c r="K14" s="24">
        <v>2692.3022983739997</v>
      </c>
      <c r="L14" s="24">
        <v>2124.034207583129</v>
      </c>
      <c r="M14" s="24">
        <v>2205.462212984</v>
      </c>
      <c r="N14" s="97">
        <v>2385.0782955040004</v>
      </c>
      <c r="O14" s="24">
        <v>2385.0782955040004</v>
      </c>
      <c r="P14" s="24">
        <v>2130.4</v>
      </c>
      <c r="Q14" s="24">
        <v>2135.9190080039998</v>
      </c>
      <c r="R14" s="24">
        <v>1891.4</v>
      </c>
      <c r="S14" s="97">
        <v>1954.3</v>
      </c>
      <c r="T14" s="24">
        <v>1954.3</v>
      </c>
      <c r="U14" s="24">
        <v>1920.3</v>
      </c>
      <c r="V14" s="24">
        <v>1916.1</v>
      </c>
      <c r="W14" s="94">
        <v>1660.1051302790004</v>
      </c>
      <c r="X14" s="97">
        <v>1706.9</v>
      </c>
      <c r="Y14" s="24">
        <v>1706.9</v>
      </c>
      <c r="Z14" s="24">
        <v>1582</v>
      </c>
      <c r="AA14" s="24">
        <v>1655.7</v>
      </c>
      <c r="AB14" s="24">
        <v>1527.2</v>
      </c>
      <c r="AC14" s="97">
        <v>1649.2</v>
      </c>
      <c r="AD14" s="24">
        <v>1649.2</v>
      </c>
      <c r="AE14" s="24">
        <v>1558.8</v>
      </c>
      <c r="AF14" s="24">
        <v>1320.1</v>
      </c>
      <c r="AG14" s="24">
        <v>1287.7</v>
      </c>
      <c r="AH14" s="97">
        <v>1581.6</v>
      </c>
      <c r="AI14" s="24">
        <v>1581.6</v>
      </c>
      <c r="AJ14" s="24">
        <v>1381.1</v>
      </c>
      <c r="AK14" s="24">
        <v>1183.4000000000001</v>
      </c>
      <c r="AL14" s="24">
        <v>1075</v>
      </c>
      <c r="AM14" s="97">
        <v>1144.5</v>
      </c>
      <c r="AN14" s="24">
        <v>1144.5</v>
      </c>
      <c r="AO14" s="24">
        <v>1064</v>
      </c>
      <c r="AP14" s="24">
        <v>963</v>
      </c>
      <c r="AQ14" s="24">
        <v>1031.2</v>
      </c>
      <c r="AR14" s="97">
        <v>1179.8</v>
      </c>
      <c r="AS14" s="24">
        <v>1179.8</v>
      </c>
      <c r="AT14" s="24">
        <v>1172.5</v>
      </c>
      <c r="AU14" s="24">
        <v>1090.4000000000001</v>
      </c>
      <c r="AV14" s="24">
        <v>1053.7</v>
      </c>
      <c r="AW14" s="97">
        <v>1085.4000000000001</v>
      </c>
      <c r="AX14" s="24">
        <v>1085.4000000000001</v>
      </c>
      <c r="AY14" s="24">
        <v>1028.5</v>
      </c>
      <c r="AZ14" s="24">
        <v>906.3</v>
      </c>
      <c r="BA14" s="24">
        <v>849.1</v>
      </c>
      <c r="BB14" s="97">
        <v>899.8</v>
      </c>
      <c r="BC14" s="24">
        <v>899.8</v>
      </c>
      <c r="BD14" s="24">
        <v>820.7</v>
      </c>
      <c r="BE14" s="24">
        <v>738.4</v>
      </c>
      <c r="BF14" s="24">
        <v>803.5</v>
      </c>
      <c r="BG14" s="97">
        <v>828.7</v>
      </c>
      <c r="BH14" s="24">
        <v>828.7</v>
      </c>
      <c r="BI14" s="24">
        <v>712.4</v>
      </c>
      <c r="BJ14" s="24">
        <v>691.4</v>
      </c>
      <c r="BK14" s="24">
        <v>752.3</v>
      </c>
      <c r="BL14" s="97">
        <v>618.4</v>
      </c>
      <c r="BM14" s="24">
        <v>618.4</v>
      </c>
      <c r="BN14" s="24">
        <v>714.8</v>
      </c>
      <c r="BO14" s="24">
        <v>679.7</v>
      </c>
      <c r="BP14" s="24">
        <v>773</v>
      </c>
      <c r="BQ14" s="97">
        <v>826.7</v>
      </c>
      <c r="BR14" s="24">
        <v>826.7</v>
      </c>
      <c r="BS14" s="24">
        <v>764.6</v>
      </c>
      <c r="BT14" s="24">
        <v>838.3</v>
      </c>
      <c r="BU14" s="24">
        <v>915</v>
      </c>
      <c r="BV14" s="97">
        <v>1171.5</v>
      </c>
      <c r="BW14" s="24">
        <v>1171.5</v>
      </c>
      <c r="BX14" s="24">
        <v>972.4</v>
      </c>
      <c r="BY14" s="24">
        <v>1043.8</v>
      </c>
      <c r="BZ14" s="24">
        <v>856.2</v>
      </c>
    </row>
    <row r="15" spans="1:78" x14ac:dyDescent="0.2">
      <c r="A15" s="27"/>
      <c r="B15" s="28"/>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28"/>
      <c r="BA15" s="28"/>
      <c r="BB15" s="28"/>
      <c r="BC15" s="28"/>
      <c r="BD15" s="28"/>
      <c r="BE15" s="28"/>
      <c r="BF15" s="28"/>
      <c r="BG15" s="28"/>
      <c r="BH15" s="28"/>
      <c r="BI15" s="28"/>
      <c r="BJ15" s="28"/>
      <c r="BK15" s="28"/>
      <c r="BL15" s="28"/>
      <c r="BM15" s="28"/>
      <c r="BN15" s="28"/>
      <c r="BO15" s="28"/>
      <c r="BP15" s="28"/>
      <c r="BQ15" s="28"/>
      <c r="BR15" s="28"/>
      <c r="BS15" s="28"/>
      <c r="BT15" s="28"/>
      <c r="BU15" s="28"/>
      <c r="BV15" s="28"/>
      <c r="BW15" s="28"/>
      <c r="BX15" s="28"/>
      <c r="BY15" s="28"/>
      <c r="BZ15" s="28"/>
    </row>
    <row r="16" spans="1:78" x14ac:dyDescent="0.2">
      <c r="A16" s="13" t="s">
        <v>60</v>
      </c>
    </row>
    <row r="17" spans="1:78" s="32" customFormat="1" x14ac:dyDescent="0.25">
      <c r="A17" s="29" t="s">
        <v>61</v>
      </c>
      <c r="B17" s="16" t="s">
        <v>277</v>
      </c>
      <c r="C17" s="16" t="s">
        <v>276</v>
      </c>
      <c r="D17" s="16">
        <v>2025</v>
      </c>
      <c r="E17" s="16" t="s">
        <v>274</v>
      </c>
      <c r="F17" s="16" t="s">
        <v>265</v>
      </c>
      <c r="G17" s="16" t="str">
        <f t="shared" ref="G17:BR17" si="0">G7</f>
        <v>2T25</v>
      </c>
      <c r="H17" s="16" t="str">
        <f t="shared" si="0"/>
        <v>1T25</v>
      </c>
      <c r="I17" s="16">
        <f t="shared" si="0"/>
        <v>2024</v>
      </c>
      <c r="J17" s="16" t="str">
        <f t="shared" si="0"/>
        <v>4T24</v>
      </c>
      <c r="K17" s="125" t="str">
        <f t="shared" si="0"/>
        <v>3T24</v>
      </c>
      <c r="L17" s="125" t="str">
        <f t="shared" si="0"/>
        <v>2T24</v>
      </c>
      <c r="M17" s="16" t="str">
        <f t="shared" si="0"/>
        <v>1T24</v>
      </c>
      <c r="N17" s="16">
        <f t="shared" si="0"/>
        <v>2023</v>
      </c>
      <c r="O17" s="16" t="str">
        <f t="shared" si="0"/>
        <v>4T23</v>
      </c>
      <c r="P17" s="16" t="str">
        <f t="shared" si="0"/>
        <v>3T23</v>
      </c>
      <c r="Q17" s="16" t="str">
        <f t="shared" si="0"/>
        <v>2T23</v>
      </c>
      <c r="R17" s="16" t="str">
        <f t="shared" si="0"/>
        <v>1T23</v>
      </c>
      <c r="S17" s="16">
        <f t="shared" si="0"/>
        <v>2022</v>
      </c>
      <c r="T17" s="16" t="str">
        <f t="shared" si="0"/>
        <v>4T22</v>
      </c>
      <c r="U17" s="16" t="str">
        <f t="shared" si="0"/>
        <v>3T22</v>
      </c>
      <c r="V17" s="16" t="str">
        <f t="shared" si="0"/>
        <v>2T22</v>
      </c>
      <c r="W17" s="16" t="str">
        <f t="shared" si="0"/>
        <v>1T22</v>
      </c>
      <c r="X17" s="16">
        <f t="shared" si="0"/>
        <v>2021</v>
      </c>
      <c r="Y17" s="16" t="str">
        <f t="shared" si="0"/>
        <v>4T21</v>
      </c>
      <c r="Z17" s="16" t="str">
        <f t="shared" si="0"/>
        <v>3T21</v>
      </c>
      <c r="AA17" s="16" t="str">
        <f t="shared" si="0"/>
        <v>2T21</v>
      </c>
      <c r="AB17" s="16" t="str">
        <f t="shared" si="0"/>
        <v>1T21</v>
      </c>
      <c r="AC17" s="16">
        <f t="shared" si="0"/>
        <v>2020</v>
      </c>
      <c r="AD17" s="16" t="str">
        <f t="shared" si="0"/>
        <v>4T20</v>
      </c>
      <c r="AE17" s="16" t="str">
        <f t="shared" si="0"/>
        <v>3T20</v>
      </c>
      <c r="AF17" s="16" t="str">
        <f t="shared" si="0"/>
        <v>2T20</v>
      </c>
      <c r="AG17" s="16" t="str">
        <f t="shared" si="0"/>
        <v>1T20</v>
      </c>
      <c r="AH17" s="16">
        <f t="shared" si="0"/>
        <v>2019</v>
      </c>
      <c r="AI17" s="16" t="str">
        <f t="shared" si="0"/>
        <v>4T19</v>
      </c>
      <c r="AJ17" s="16" t="str">
        <f t="shared" si="0"/>
        <v>3T19</v>
      </c>
      <c r="AK17" s="16" t="str">
        <f t="shared" si="0"/>
        <v>2T19</v>
      </c>
      <c r="AL17" s="16" t="str">
        <f t="shared" si="0"/>
        <v>1T19</v>
      </c>
      <c r="AM17" s="16">
        <f t="shared" si="0"/>
        <v>2018</v>
      </c>
      <c r="AN17" s="16" t="str">
        <f t="shared" si="0"/>
        <v>4T18</v>
      </c>
      <c r="AO17" s="16" t="str">
        <f t="shared" si="0"/>
        <v>3T18</v>
      </c>
      <c r="AP17" s="16" t="str">
        <f t="shared" si="0"/>
        <v>2T18</v>
      </c>
      <c r="AQ17" s="16" t="str">
        <f t="shared" si="0"/>
        <v>1T18</v>
      </c>
      <c r="AR17" s="16">
        <f t="shared" si="0"/>
        <v>2017</v>
      </c>
      <c r="AS17" s="16" t="str">
        <f t="shared" si="0"/>
        <v>4T17</v>
      </c>
      <c r="AT17" s="16" t="str">
        <f t="shared" si="0"/>
        <v>3T17</v>
      </c>
      <c r="AU17" s="16" t="str">
        <f t="shared" si="0"/>
        <v>2T17</v>
      </c>
      <c r="AV17" s="16" t="str">
        <f t="shared" si="0"/>
        <v>1T17</v>
      </c>
      <c r="AW17" s="16">
        <f t="shared" si="0"/>
        <v>2016</v>
      </c>
      <c r="AX17" s="16" t="str">
        <f t="shared" si="0"/>
        <v>4T16</v>
      </c>
      <c r="AY17" s="16" t="str">
        <f t="shared" si="0"/>
        <v>3T16</v>
      </c>
      <c r="AZ17" s="16" t="str">
        <f t="shared" si="0"/>
        <v>2T16</v>
      </c>
      <c r="BA17" s="16" t="str">
        <f t="shared" si="0"/>
        <v>1T16</v>
      </c>
      <c r="BB17" s="16">
        <f t="shared" si="0"/>
        <v>2015</v>
      </c>
      <c r="BC17" s="16" t="str">
        <f t="shared" si="0"/>
        <v>4T15</v>
      </c>
      <c r="BD17" s="16" t="str">
        <f t="shared" si="0"/>
        <v>3T15</v>
      </c>
      <c r="BE17" s="16" t="str">
        <f t="shared" si="0"/>
        <v>2T15</v>
      </c>
      <c r="BF17" s="16" t="str">
        <f t="shared" si="0"/>
        <v>1T15</v>
      </c>
      <c r="BG17" s="16">
        <f t="shared" si="0"/>
        <v>2014</v>
      </c>
      <c r="BH17" s="16" t="str">
        <f t="shared" si="0"/>
        <v>4T14</v>
      </c>
      <c r="BI17" s="16" t="str">
        <f t="shared" si="0"/>
        <v>3T14</v>
      </c>
      <c r="BJ17" s="16" t="str">
        <f t="shared" si="0"/>
        <v>2T14</v>
      </c>
      <c r="BK17" s="16" t="str">
        <f t="shared" si="0"/>
        <v>1T14</v>
      </c>
      <c r="BL17" s="16">
        <f t="shared" si="0"/>
        <v>2013</v>
      </c>
      <c r="BM17" s="16" t="str">
        <f t="shared" si="0"/>
        <v>4T13</v>
      </c>
      <c r="BN17" s="16" t="str">
        <f t="shared" si="0"/>
        <v>3T13</v>
      </c>
      <c r="BO17" s="16" t="str">
        <f t="shared" si="0"/>
        <v>2T13</v>
      </c>
      <c r="BP17" s="16" t="str">
        <f t="shared" si="0"/>
        <v>1T13</v>
      </c>
      <c r="BQ17" s="16">
        <f t="shared" si="0"/>
        <v>2012</v>
      </c>
      <c r="BR17" s="16" t="str">
        <f t="shared" si="0"/>
        <v>4T12</v>
      </c>
      <c r="BS17" s="16" t="str">
        <f t="shared" ref="BS17:BZ17" si="1">BS7</f>
        <v>3T12</v>
      </c>
      <c r="BT17" s="16" t="str">
        <f t="shared" si="1"/>
        <v>2T12</v>
      </c>
      <c r="BU17" s="16" t="str">
        <f t="shared" si="1"/>
        <v>1T12</v>
      </c>
      <c r="BV17" s="16">
        <f t="shared" si="1"/>
        <v>2011</v>
      </c>
      <c r="BW17" s="16" t="str">
        <f t="shared" si="1"/>
        <v>4T11</v>
      </c>
      <c r="BX17" s="16" t="str">
        <f t="shared" si="1"/>
        <v>3T11</v>
      </c>
      <c r="BY17" s="16" t="str">
        <f t="shared" si="1"/>
        <v>2T11</v>
      </c>
      <c r="BZ17" s="16" t="str">
        <f t="shared" si="1"/>
        <v>1T11</v>
      </c>
    </row>
    <row r="18" spans="1:78" x14ac:dyDescent="0.2">
      <c r="A18" s="33" t="s">
        <v>62</v>
      </c>
      <c r="B18" s="93">
        <v>17</v>
      </c>
      <c r="C18" s="93">
        <v>15</v>
      </c>
      <c r="D18" s="99">
        <v>52</v>
      </c>
      <c r="E18" s="93">
        <v>15</v>
      </c>
      <c r="F18" s="93">
        <v>14</v>
      </c>
      <c r="G18" s="93">
        <v>10</v>
      </c>
      <c r="H18" s="93">
        <v>13</v>
      </c>
      <c r="I18" s="99">
        <v>71</v>
      </c>
      <c r="J18" s="93">
        <v>23</v>
      </c>
      <c r="K18" s="93">
        <v>21</v>
      </c>
      <c r="L18" s="93">
        <v>14</v>
      </c>
      <c r="M18" s="93">
        <v>13</v>
      </c>
      <c r="N18" s="99">
        <v>62</v>
      </c>
      <c r="O18" s="93">
        <v>21</v>
      </c>
      <c r="P18" s="93">
        <v>15</v>
      </c>
      <c r="Q18" s="93">
        <v>16</v>
      </c>
      <c r="R18" s="93">
        <v>10</v>
      </c>
      <c r="S18" s="99">
        <v>36</v>
      </c>
      <c r="T18" s="93">
        <v>12</v>
      </c>
      <c r="U18" s="93">
        <v>5</v>
      </c>
      <c r="V18" s="93">
        <v>11</v>
      </c>
      <c r="W18" s="93">
        <v>8</v>
      </c>
      <c r="X18" s="99">
        <v>63</v>
      </c>
      <c r="Y18" s="93">
        <v>19</v>
      </c>
      <c r="Z18" s="93">
        <v>12</v>
      </c>
      <c r="AA18" s="93">
        <v>22</v>
      </c>
      <c r="AB18" s="93">
        <v>10</v>
      </c>
      <c r="AC18" s="99">
        <v>55</v>
      </c>
      <c r="AD18" s="93">
        <v>20</v>
      </c>
      <c r="AE18" s="93">
        <v>17</v>
      </c>
      <c r="AF18" s="93">
        <v>14</v>
      </c>
      <c r="AG18" s="93">
        <v>4</v>
      </c>
      <c r="AH18" s="99">
        <v>63</v>
      </c>
      <c r="AI18" s="93">
        <v>22</v>
      </c>
      <c r="AJ18" s="93">
        <v>18</v>
      </c>
      <c r="AK18" s="93">
        <v>13</v>
      </c>
      <c r="AL18" s="93">
        <v>10</v>
      </c>
      <c r="AM18" s="99">
        <v>49</v>
      </c>
      <c r="AN18" s="93">
        <v>12</v>
      </c>
      <c r="AO18" s="93">
        <v>14</v>
      </c>
      <c r="AP18" s="93">
        <v>15</v>
      </c>
      <c r="AQ18" s="93">
        <v>8</v>
      </c>
      <c r="AR18" s="99">
        <v>45</v>
      </c>
      <c r="AS18" s="93">
        <v>12</v>
      </c>
      <c r="AT18" s="93">
        <v>13</v>
      </c>
      <c r="AU18" s="93">
        <v>12</v>
      </c>
      <c r="AV18" s="93">
        <v>8</v>
      </c>
      <c r="AW18" s="99">
        <v>40</v>
      </c>
      <c r="AX18" s="93">
        <v>10</v>
      </c>
      <c r="AY18" s="93">
        <v>9</v>
      </c>
      <c r="AZ18" s="93">
        <v>12</v>
      </c>
      <c r="BA18" s="93">
        <v>9</v>
      </c>
      <c r="BB18" s="99">
        <v>30</v>
      </c>
      <c r="BC18" s="93">
        <v>9</v>
      </c>
      <c r="BD18" s="93">
        <v>9</v>
      </c>
      <c r="BE18" s="93">
        <v>6</v>
      </c>
      <c r="BF18" s="93">
        <v>6</v>
      </c>
      <c r="BG18" s="99">
        <v>14</v>
      </c>
      <c r="BH18" s="93">
        <v>6</v>
      </c>
      <c r="BI18" s="93">
        <v>2</v>
      </c>
      <c r="BJ18" s="93">
        <v>2</v>
      </c>
      <c r="BK18" s="93">
        <v>4</v>
      </c>
      <c r="BL18" s="99">
        <v>7</v>
      </c>
      <c r="BM18" s="93">
        <v>2</v>
      </c>
      <c r="BN18" s="93">
        <v>2</v>
      </c>
      <c r="BO18" s="93">
        <v>1</v>
      </c>
      <c r="BP18" s="93">
        <v>2</v>
      </c>
      <c r="BQ18" s="99">
        <v>0</v>
      </c>
      <c r="BR18" s="93">
        <v>0</v>
      </c>
      <c r="BS18" s="93">
        <v>0</v>
      </c>
      <c r="BT18" s="93">
        <v>0</v>
      </c>
      <c r="BU18" s="93">
        <v>0</v>
      </c>
      <c r="BV18" s="99">
        <v>16</v>
      </c>
      <c r="BW18" s="93">
        <v>0</v>
      </c>
      <c r="BX18" s="93">
        <v>2</v>
      </c>
      <c r="BY18" s="93">
        <v>9</v>
      </c>
      <c r="BZ18" s="93">
        <v>5</v>
      </c>
    </row>
    <row r="19" spans="1:78" x14ac:dyDescent="0.2">
      <c r="A19" s="33" t="s">
        <v>63</v>
      </c>
      <c r="B19" s="24">
        <f t="shared" ref="B19" si="2">B9</f>
        <v>1766.4224407998802</v>
      </c>
      <c r="C19" s="24">
        <f t="shared" ref="C19:BM19" si="3">C9</f>
        <v>1461.83130704328</v>
      </c>
      <c r="D19" s="97">
        <f t="shared" si="3"/>
        <v>5362.7192482702849</v>
      </c>
      <c r="E19" s="24">
        <f t="shared" si="3"/>
        <v>1775.3182200279498</v>
      </c>
      <c r="F19" s="24">
        <f t="shared" si="3"/>
        <v>1562.93524949482</v>
      </c>
      <c r="G19" s="24">
        <f t="shared" si="3"/>
        <v>1109.9994671735501</v>
      </c>
      <c r="H19" s="24">
        <f t="shared" si="3"/>
        <v>914.46631157396496</v>
      </c>
      <c r="I19" s="97">
        <f t="shared" si="3"/>
        <v>5458.7629275386653</v>
      </c>
      <c r="J19" s="24">
        <f t="shared" si="3"/>
        <v>1605.5161370333101</v>
      </c>
      <c r="K19" s="24">
        <f t="shared" si="3"/>
        <v>2150.1034225493199</v>
      </c>
      <c r="L19" s="24">
        <f t="shared" si="3"/>
        <v>939.97034323577202</v>
      </c>
      <c r="M19" s="24">
        <f t="shared" si="3"/>
        <v>763.17302472026336</v>
      </c>
      <c r="N19" s="97">
        <f t="shared" si="3"/>
        <v>3484.4453339732245</v>
      </c>
      <c r="O19" s="24">
        <f t="shared" si="3"/>
        <v>1149.2434939732243</v>
      </c>
      <c r="P19" s="24">
        <f t="shared" si="3"/>
        <v>880.60065999999995</v>
      </c>
      <c r="Q19" s="24">
        <f t="shared" si="3"/>
        <v>963.69429999999988</v>
      </c>
      <c r="R19" s="24">
        <f t="shared" si="3"/>
        <v>490.90687999999994</v>
      </c>
      <c r="S19" s="97">
        <f t="shared" si="3"/>
        <v>2379.9613469999999</v>
      </c>
      <c r="T19" s="24">
        <f t="shared" si="3"/>
        <v>753.97817199999986</v>
      </c>
      <c r="U19" s="24">
        <f t="shared" si="3"/>
        <v>376.22479600000003</v>
      </c>
      <c r="V19" s="24">
        <f t="shared" si="3"/>
        <v>782.60369500000002</v>
      </c>
      <c r="W19" s="24">
        <f t="shared" si="3"/>
        <v>467.15468400000003</v>
      </c>
      <c r="X19" s="97">
        <f t="shared" si="3"/>
        <v>3128.7712740000006</v>
      </c>
      <c r="Y19" s="24">
        <f t="shared" si="3"/>
        <v>872.55161400000009</v>
      </c>
      <c r="Z19" s="24">
        <f t="shared" si="3"/>
        <v>644.14064900000005</v>
      </c>
      <c r="AA19" s="24">
        <f t="shared" si="3"/>
        <v>1001.7907190000001</v>
      </c>
      <c r="AB19" s="24">
        <f t="shared" si="3"/>
        <v>610.28829200000007</v>
      </c>
      <c r="AC19" s="97">
        <f t="shared" si="3"/>
        <v>2665.1959777677525</v>
      </c>
      <c r="AD19" s="24">
        <f t="shared" si="3"/>
        <v>885.23564299999987</v>
      </c>
      <c r="AE19" s="24">
        <f t="shared" si="3"/>
        <v>984.15499776775221</v>
      </c>
      <c r="AF19" s="24">
        <f t="shared" si="3"/>
        <v>630.21806900000013</v>
      </c>
      <c r="AG19" s="24">
        <f t="shared" si="3"/>
        <v>165.58726800000002</v>
      </c>
      <c r="AH19" s="97">
        <f t="shared" si="3"/>
        <v>2575.0945203752362</v>
      </c>
      <c r="AI19" s="24">
        <f t="shared" si="3"/>
        <v>835.83684537523675</v>
      </c>
      <c r="AJ19" s="24">
        <f t="shared" si="3"/>
        <v>761.37087399999996</v>
      </c>
      <c r="AK19" s="24">
        <f t="shared" si="3"/>
        <v>592.25839899999994</v>
      </c>
      <c r="AL19" s="24">
        <f t="shared" si="3"/>
        <v>385.62840199999994</v>
      </c>
      <c r="AM19" s="97">
        <f t="shared" si="3"/>
        <v>1912.6841880000002</v>
      </c>
      <c r="AN19" s="24">
        <f t="shared" si="3"/>
        <v>530.61246800000015</v>
      </c>
      <c r="AO19" s="24">
        <f t="shared" si="3"/>
        <v>576.67128000000002</v>
      </c>
      <c r="AP19" s="24">
        <f t="shared" si="3"/>
        <v>539.07684799999993</v>
      </c>
      <c r="AQ19" s="24">
        <f t="shared" si="3"/>
        <v>266.32359200000002</v>
      </c>
      <c r="AR19" s="97">
        <f t="shared" si="3"/>
        <v>1695.167299</v>
      </c>
      <c r="AS19" s="24">
        <f t="shared" si="3"/>
        <v>458.344627</v>
      </c>
      <c r="AT19" s="24">
        <f t="shared" si="3"/>
        <v>488.351651</v>
      </c>
      <c r="AU19" s="24">
        <f t="shared" si="3"/>
        <v>446.37332499999997</v>
      </c>
      <c r="AV19" s="24">
        <f t="shared" si="3"/>
        <v>302.09769599999998</v>
      </c>
      <c r="AW19" s="97">
        <f t="shared" si="3"/>
        <v>1315.0097390000001</v>
      </c>
      <c r="AX19" s="24">
        <f t="shared" si="3"/>
        <v>346.39564000000001</v>
      </c>
      <c r="AY19" s="24">
        <f t="shared" si="3"/>
        <v>325.39267899999999</v>
      </c>
      <c r="AZ19" s="24">
        <f t="shared" si="3"/>
        <v>414.67762000000005</v>
      </c>
      <c r="BA19" s="24">
        <f t="shared" si="3"/>
        <v>228.54379999999998</v>
      </c>
      <c r="BB19" s="97">
        <f t="shared" si="3"/>
        <v>1088.941032</v>
      </c>
      <c r="BC19" s="24">
        <f t="shared" si="3"/>
        <v>277.84338400000001</v>
      </c>
      <c r="BD19" s="24">
        <f t="shared" si="3"/>
        <v>343.37720000000002</v>
      </c>
      <c r="BE19" s="24">
        <f t="shared" si="3"/>
        <v>229.36600799999999</v>
      </c>
      <c r="BF19" s="24">
        <f t="shared" si="3"/>
        <v>238.35444000000001</v>
      </c>
      <c r="BG19" s="97">
        <f t="shared" si="3"/>
        <v>613.20000000000005</v>
      </c>
      <c r="BH19" s="24">
        <f t="shared" si="3"/>
        <v>241.5</v>
      </c>
      <c r="BI19" s="24">
        <f t="shared" si="3"/>
        <v>91.3</v>
      </c>
      <c r="BJ19" s="24">
        <f t="shared" si="3"/>
        <v>99</v>
      </c>
      <c r="BK19" s="24">
        <f t="shared" si="3"/>
        <v>181.4</v>
      </c>
      <c r="BL19" s="97">
        <f t="shared" si="3"/>
        <v>338.8</v>
      </c>
      <c r="BM19" s="24">
        <f t="shared" si="3"/>
        <v>88.4</v>
      </c>
      <c r="BN19" s="24">
        <f t="shared" ref="BN19:BZ19" si="4">BN9</f>
        <v>103.6</v>
      </c>
      <c r="BO19" s="24">
        <f t="shared" si="4"/>
        <v>33.1</v>
      </c>
      <c r="BP19" s="24">
        <f t="shared" si="4"/>
        <v>113.7</v>
      </c>
      <c r="BQ19" s="97">
        <f t="shared" si="4"/>
        <v>0</v>
      </c>
      <c r="BR19" s="24">
        <f t="shared" si="4"/>
        <v>0</v>
      </c>
      <c r="BS19" s="24">
        <f t="shared" si="4"/>
        <v>0</v>
      </c>
      <c r="BT19" s="24">
        <f t="shared" si="4"/>
        <v>0</v>
      </c>
      <c r="BU19" s="24">
        <f t="shared" si="4"/>
        <v>0</v>
      </c>
      <c r="BV19" s="97">
        <f t="shared" si="4"/>
        <v>397.80000000000007</v>
      </c>
      <c r="BW19" s="24">
        <f t="shared" si="4"/>
        <v>0</v>
      </c>
      <c r="BX19" s="24">
        <f t="shared" si="4"/>
        <v>49.1</v>
      </c>
      <c r="BY19" s="24">
        <f t="shared" si="4"/>
        <v>246.3</v>
      </c>
      <c r="BZ19" s="24">
        <f t="shared" si="4"/>
        <v>102.4</v>
      </c>
    </row>
    <row r="20" spans="1:78" x14ac:dyDescent="0.2">
      <c r="A20" s="33" t="s">
        <v>64</v>
      </c>
      <c r="B20" s="24">
        <v>7099</v>
      </c>
      <c r="C20" s="24">
        <v>6344</v>
      </c>
      <c r="D20" s="99">
        <v>23394</v>
      </c>
      <c r="E20" s="24">
        <v>7494</v>
      </c>
      <c r="F20" s="24">
        <v>6730</v>
      </c>
      <c r="G20" s="24">
        <v>5128</v>
      </c>
      <c r="H20" s="24">
        <v>4042</v>
      </c>
      <c r="I20" s="99">
        <v>25324</v>
      </c>
      <c r="J20" s="24">
        <v>7499</v>
      </c>
      <c r="K20" s="93">
        <v>10038</v>
      </c>
      <c r="L20" s="93">
        <v>4227</v>
      </c>
      <c r="M20" s="93">
        <v>3560</v>
      </c>
      <c r="N20" s="99">
        <v>17267</v>
      </c>
      <c r="O20" s="24">
        <v>5504</v>
      </c>
      <c r="P20" s="24">
        <v>4504</v>
      </c>
      <c r="Q20" s="24">
        <v>4663</v>
      </c>
      <c r="R20" s="93">
        <v>2596</v>
      </c>
      <c r="S20" s="99">
        <v>12150</v>
      </c>
      <c r="T20" s="93">
        <v>3782</v>
      </c>
      <c r="U20" s="93">
        <v>1790</v>
      </c>
      <c r="V20" s="93">
        <v>3928</v>
      </c>
      <c r="W20" s="93">
        <v>2650</v>
      </c>
      <c r="X20" s="99">
        <v>20942</v>
      </c>
      <c r="Y20" s="93">
        <v>5905</v>
      </c>
      <c r="Z20" s="93">
        <v>4333</v>
      </c>
      <c r="AA20" s="93">
        <v>6627</v>
      </c>
      <c r="AB20" s="93">
        <v>4077</v>
      </c>
      <c r="AC20" s="99">
        <v>18120</v>
      </c>
      <c r="AD20" s="93">
        <v>6136</v>
      </c>
      <c r="AE20" s="93">
        <v>6325</v>
      </c>
      <c r="AF20" s="93">
        <v>4540</v>
      </c>
      <c r="AG20" s="93">
        <v>1119</v>
      </c>
      <c r="AH20" s="99">
        <v>17894</v>
      </c>
      <c r="AI20" s="93">
        <v>5972</v>
      </c>
      <c r="AJ20" s="93">
        <v>5219</v>
      </c>
      <c r="AK20" s="93">
        <v>4072</v>
      </c>
      <c r="AL20" s="93">
        <v>2631</v>
      </c>
      <c r="AM20" s="99">
        <v>13636</v>
      </c>
      <c r="AN20" s="93">
        <v>3572</v>
      </c>
      <c r="AO20" s="93">
        <v>4160</v>
      </c>
      <c r="AP20" s="93">
        <v>4052</v>
      </c>
      <c r="AQ20" s="93">
        <v>1852</v>
      </c>
      <c r="AR20" s="99">
        <v>11768</v>
      </c>
      <c r="AS20" s="93">
        <v>3268</v>
      </c>
      <c r="AT20" s="93">
        <v>3388</v>
      </c>
      <c r="AU20" s="93">
        <v>3052</v>
      </c>
      <c r="AV20" s="93">
        <v>2060</v>
      </c>
      <c r="AW20" s="99">
        <v>9579</v>
      </c>
      <c r="AX20" s="93">
        <v>2508</v>
      </c>
      <c r="AY20" s="93">
        <v>2509</v>
      </c>
      <c r="AZ20" s="93">
        <v>2838</v>
      </c>
      <c r="BA20" s="93">
        <v>1724</v>
      </c>
      <c r="BB20" s="99">
        <v>7711</v>
      </c>
      <c r="BC20" s="93">
        <v>1976</v>
      </c>
      <c r="BD20" s="93">
        <v>2379</v>
      </c>
      <c r="BE20" s="93">
        <v>1692</v>
      </c>
      <c r="BF20" s="93">
        <v>1664</v>
      </c>
      <c r="BG20" s="99">
        <v>4315</v>
      </c>
      <c r="BH20" s="93">
        <v>1660</v>
      </c>
      <c r="BI20" s="93">
        <v>652</v>
      </c>
      <c r="BJ20" s="93">
        <v>691</v>
      </c>
      <c r="BK20" s="93">
        <v>1312</v>
      </c>
      <c r="BL20" s="99">
        <v>2460</v>
      </c>
      <c r="BM20" s="93">
        <v>600</v>
      </c>
      <c r="BN20" s="93">
        <v>600</v>
      </c>
      <c r="BO20" s="93">
        <v>240</v>
      </c>
      <c r="BP20" s="93">
        <v>1020</v>
      </c>
      <c r="BQ20" s="99">
        <v>0</v>
      </c>
      <c r="BR20" s="93">
        <v>0</v>
      </c>
      <c r="BS20" s="93">
        <v>0</v>
      </c>
      <c r="BT20" s="93">
        <v>0</v>
      </c>
      <c r="BU20" s="93">
        <v>0</v>
      </c>
      <c r="BV20" s="99">
        <v>3847</v>
      </c>
      <c r="BW20" s="93">
        <v>0</v>
      </c>
      <c r="BX20" s="93">
        <v>324</v>
      </c>
      <c r="BY20" s="93">
        <v>2873</v>
      </c>
      <c r="BZ20" s="93">
        <v>650</v>
      </c>
    </row>
    <row r="21" spans="1:78" x14ac:dyDescent="0.2">
      <c r="A21" s="33" t="s">
        <v>65</v>
      </c>
      <c r="B21" s="24">
        <v>248.82693911816875</v>
      </c>
      <c r="C21" s="24">
        <v>230.42738131199243</v>
      </c>
      <c r="D21" s="97">
        <v>229.23481440840752</v>
      </c>
      <c r="E21" s="24">
        <v>236.89861489564316</v>
      </c>
      <c r="F21" s="24">
        <v>232.23406381795246</v>
      </c>
      <c r="G21" s="24">
        <v>216.45855444101991</v>
      </c>
      <c r="H21" s="24">
        <v>226.24104690103044</v>
      </c>
      <c r="I21" s="97">
        <v>215.55689968167212</v>
      </c>
      <c r="J21" s="24">
        <v>214.09736458638619</v>
      </c>
      <c r="K21" s="24">
        <v>214.19639595032078</v>
      </c>
      <c r="L21" s="24">
        <v>222.37292245937354</v>
      </c>
      <c r="M21" s="24">
        <v>214.37444514614137</v>
      </c>
      <c r="N21" s="97">
        <v>201.79795760544533</v>
      </c>
      <c r="O21" s="24">
        <v>208.80150689920501</v>
      </c>
      <c r="P21" s="24">
        <v>195.5</v>
      </c>
      <c r="Q21" s="24">
        <v>206.66830366716704</v>
      </c>
      <c r="R21" s="24">
        <v>189.1</v>
      </c>
      <c r="S21" s="97">
        <v>195.9</v>
      </c>
      <c r="T21" s="24">
        <v>199.4</v>
      </c>
      <c r="U21" s="24">
        <v>210.2</v>
      </c>
      <c r="V21" s="24">
        <v>199.2</v>
      </c>
      <c r="W21" s="24">
        <v>176.3</v>
      </c>
      <c r="X21" s="97">
        <v>149.4</v>
      </c>
      <c r="Y21" s="24">
        <v>147.80000000000001</v>
      </c>
      <c r="Z21" s="24">
        <v>148.69999999999999</v>
      </c>
      <c r="AA21" s="24">
        <v>151.19999999999999</v>
      </c>
      <c r="AB21" s="24">
        <v>149.69999999999999</v>
      </c>
      <c r="AC21" s="97">
        <v>147.1</v>
      </c>
      <c r="AD21" s="24">
        <v>144.30000000000001</v>
      </c>
      <c r="AE21" s="24">
        <v>155.6</v>
      </c>
      <c r="AF21" s="24">
        <v>138.80000000000001</v>
      </c>
      <c r="AG21" s="24">
        <v>148</v>
      </c>
      <c r="AH21" s="97">
        <v>143.9</v>
      </c>
      <c r="AI21" s="24">
        <v>140</v>
      </c>
      <c r="AJ21" s="24">
        <v>145.9</v>
      </c>
      <c r="AK21" s="24">
        <v>145.4</v>
      </c>
      <c r="AL21" s="24">
        <v>146.6</v>
      </c>
      <c r="AM21" s="97">
        <v>140.30000000000001</v>
      </c>
      <c r="AN21" s="24">
        <v>148.5</v>
      </c>
      <c r="AO21" s="24">
        <v>138.6</v>
      </c>
      <c r="AP21" s="24">
        <v>133</v>
      </c>
      <c r="AQ21" s="24">
        <v>143.80000000000001</v>
      </c>
      <c r="AR21" s="97">
        <v>144</v>
      </c>
      <c r="AS21" s="24">
        <v>140.30000000000001</v>
      </c>
      <c r="AT21" s="24">
        <v>144.1</v>
      </c>
      <c r="AU21" s="24">
        <v>146.30000000000001</v>
      </c>
      <c r="AV21" s="24">
        <v>146.6</v>
      </c>
      <c r="AW21" s="97">
        <v>140.1</v>
      </c>
      <c r="AX21" s="24">
        <v>149.1</v>
      </c>
      <c r="AY21" s="24">
        <v>129.69999999999999</v>
      </c>
      <c r="AZ21" s="24">
        <v>146.1</v>
      </c>
      <c r="BA21" s="24">
        <v>132.6</v>
      </c>
      <c r="BB21" s="97">
        <v>141.19999999999999</v>
      </c>
      <c r="BC21" s="24">
        <v>153.19999999999999</v>
      </c>
      <c r="BD21" s="24">
        <v>133.9</v>
      </c>
      <c r="BE21" s="24">
        <v>135.6</v>
      </c>
      <c r="BF21" s="24">
        <v>143.19999999999999</v>
      </c>
      <c r="BG21" s="97">
        <v>142.1</v>
      </c>
      <c r="BH21" s="24">
        <v>145.5</v>
      </c>
      <c r="BI21" s="24">
        <v>140</v>
      </c>
      <c r="BJ21" s="24">
        <v>143.30000000000001</v>
      </c>
      <c r="BK21" s="24">
        <v>138.30000000000001</v>
      </c>
      <c r="BL21" s="97">
        <v>137.69999999999999</v>
      </c>
      <c r="BM21" s="24">
        <v>147.30000000000001</v>
      </c>
      <c r="BN21" s="24">
        <v>172.7</v>
      </c>
      <c r="BO21" s="24">
        <v>137.69999999999999</v>
      </c>
      <c r="BP21" s="24">
        <v>111.5</v>
      </c>
      <c r="BQ21" s="97">
        <v>0</v>
      </c>
      <c r="BR21" s="24">
        <v>0</v>
      </c>
      <c r="BS21" s="24">
        <v>0</v>
      </c>
      <c r="BT21" s="24">
        <v>0</v>
      </c>
      <c r="BU21" s="24">
        <v>0</v>
      </c>
      <c r="BV21" s="97">
        <v>103.4</v>
      </c>
      <c r="BW21" s="24">
        <v>0</v>
      </c>
      <c r="BX21" s="24">
        <v>151.5</v>
      </c>
      <c r="BY21" s="24">
        <v>85.7</v>
      </c>
      <c r="BZ21" s="24">
        <v>157.5</v>
      </c>
    </row>
    <row r="22" spans="1:78" x14ac:dyDescent="0.2">
      <c r="A22" s="33" t="s">
        <v>66</v>
      </c>
      <c r="B22" s="93">
        <v>417.58823529411762</v>
      </c>
      <c r="C22" s="93">
        <v>422.93333333333334</v>
      </c>
      <c r="D22" s="99">
        <v>449.88461538461536</v>
      </c>
      <c r="E22" s="93">
        <v>499.6</v>
      </c>
      <c r="F22" s="93">
        <v>448.66666666666669</v>
      </c>
      <c r="G22" s="93">
        <v>512.79999999999995</v>
      </c>
      <c r="H22" s="93">
        <v>310.92307692307691</v>
      </c>
      <c r="I22" s="99">
        <v>356.67605633802816</v>
      </c>
      <c r="J22" s="93">
        <v>299.95999999999998</v>
      </c>
      <c r="K22" s="93">
        <v>402</v>
      </c>
      <c r="L22" s="93">
        <v>281.8</v>
      </c>
      <c r="M22" s="93">
        <v>273.69230769230768</v>
      </c>
      <c r="N22" s="99">
        <v>279</v>
      </c>
      <c r="O22" s="93">
        <v>262.09523809523807</v>
      </c>
      <c r="P22" s="93">
        <v>250</v>
      </c>
      <c r="Q22" s="93">
        <v>291.4375</v>
      </c>
      <c r="R22" s="93">
        <v>260</v>
      </c>
      <c r="S22" s="99">
        <v>338</v>
      </c>
      <c r="T22" s="93">
        <v>315</v>
      </c>
      <c r="U22" s="93">
        <v>358</v>
      </c>
      <c r="V22" s="93">
        <v>357.09090909090907</v>
      </c>
      <c r="W22" s="93">
        <v>331</v>
      </c>
      <c r="X22" s="99">
        <v>332</v>
      </c>
      <c r="Y22" s="93">
        <v>311</v>
      </c>
      <c r="Z22" s="93">
        <v>361</v>
      </c>
      <c r="AA22" s="93">
        <v>301</v>
      </c>
      <c r="AB22" s="93">
        <v>408</v>
      </c>
      <c r="AC22" s="99">
        <v>329</v>
      </c>
      <c r="AD22" s="93">
        <v>307</v>
      </c>
      <c r="AE22" s="93">
        <v>372</v>
      </c>
      <c r="AF22" s="93">
        <v>324</v>
      </c>
      <c r="AG22" s="93">
        <v>280</v>
      </c>
      <c r="AH22" s="99">
        <v>284</v>
      </c>
      <c r="AI22" s="93">
        <v>271</v>
      </c>
      <c r="AJ22" s="93">
        <v>290</v>
      </c>
      <c r="AK22" s="93">
        <v>313</v>
      </c>
      <c r="AL22" s="93">
        <v>263</v>
      </c>
      <c r="AM22" s="99">
        <v>278</v>
      </c>
      <c r="AN22" s="93">
        <v>298</v>
      </c>
      <c r="AO22" s="93">
        <v>297</v>
      </c>
      <c r="AP22" s="93">
        <v>270</v>
      </c>
      <c r="AQ22" s="93">
        <v>232</v>
      </c>
      <c r="AR22" s="99">
        <v>262</v>
      </c>
      <c r="AS22" s="93">
        <v>272</v>
      </c>
      <c r="AT22" s="93">
        <v>261</v>
      </c>
      <c r="AU22" s="93">
        <v>254</v>
      </c>
      <c r="AV22" s="93">
        <v>258</v>
      </c>
      <c r="AW22" s="99">
        <v>239</v>
      </c>
      <c r="AX22" s="93">
        <v>251</v>
      </c>
      <c r="AY22" s="93">
        <v>279</v>
      </c>
      <c r="AZ22" s="93">
        <v>237</v>
      </c>
      <c r="BA22" s="93">
        <v>192</v>
      </c>
      <c r="BB22" s="99">
        <v>257</v>
      </c>
      <c r="BC22" s="93">
        <v>220</v>
      </c>
      <c r="BD22" s="93">
        <v>264</v>
      </c>
      <c r="BE22" s="93">
        <v>282</v>
      </c>
      <c r="BF22" s="93">
        <v>277</v>
      </c>
      <c r="BG22" s="99">
        <v>308</v>
      </c>
      <c r="BH22" s="93">
        <v>277</v>
      </c>
      <c r="BI22" s="93">
        <v>326</v>
      </c>
      <c r="BJ22" s="93">
        <v>346</v>
      </c>
      <c r="BK22" s="93">
        <v>328</v>
      </c>
      <c r="BL22" s="99">
        <v>351</v>
      </c>
      <c r="BM22" s="93">
        <v>300</v>
      </c>
      <c r="BN22" s="93">
        <v>300</v>
      </c>
      <c r="BO22" s="93">
        <v>240</v>
      </c>
      <c r="BP22" s="93">
        <v>510</v>
      </c>
      <c r="BQ22" s="99">
        <v>0</v>
      </c>
      <c r="BR22" s="93">
        <v>0</v>
      </c>
      <c r="BS22" s="93">
        <v>0</v>
      </c>
      <c r="BT22" s="93">
        <v>0</v>
      </c>
      <c r="BU22" s="93">
        <v>0</v>
      </c>
      <c r="BV22" s="99">
        <v>240</v>
      </c>
      <c r="BW22" s="93">
        <v>0</v>
      </c>
      <c r="BX22" s="93">
        <v>162</v>
      </c>
      <c r="BY22" s="93">
        <v>319</v>
      </c>
      <c r="BZ22" s="93">
        <v>130</v>
      </c>
    </row>
    <row r="23" spans="1:78" x14ac:dyDescent="0.2">
      <c r="A23" s="4" t="s">
        <v>68</v>
      </c>
    </row>
    <row r="25" spans="1:78" x14ac:dyDescent="0.2">
      <c r="A25" s="13" t="s">
        <v>69</v>
      </c>
    </row>
    <row r="26" spans="1:78" x14ac:dyDescent="0.2">
      <c r="A26" s="29" t="s">
        <v>1</v>
      </c>
      <c r="B26" s="16" t="s">
        <v>277</v>
      </c>
      <c r="C26" s="16" t="s">
        <v>276</v>
      </c>
      <c r="D26" s="16">
        <v>2025</v>
      </c>
      <c r="E26" s="16" t="s">
        <v>274</v>
      </c>
      <c r="F26" s="16" t="s">
        <v>265</v>
      </c>
      <c r="G26" s="16" t="str">
        <f t="shared" ref="G26:BR26" si="5">G7</f>
        <v>2T25</v>
      </c>
      <c r="H26" s="16" t="str">
        <f t="shared" si="5"/>
        <v>1T25</v>
      </c>
      <c r="I26" s="16">
        <f t="shared" si="5"/>
        <v>2024</v>
      </c>
      <c r="J26" s="16" t="str">
        <f t="shared" si="5"/>
        <v>4T24</v>
      </c>
      <c r="K26" s="125" t="str">
        <f t="shared" si="5"/>
        <v>3T24</v>
      </c>
      <c r="L26" s="125" t="str">
        <f t="shared" si="5"/>
        <v>2T24</v>
      </c>
      <c r="M26" s="16" t="str">
        <f t="shared" si="5"/>
        <v>1T24</v>
      </c>
      <c r="N26" s="16">
        <f t="shared" si="5"/>
        <v>2023</v>
      </c>
      <c r="O26" s="16" t="str">
        <f t="shared" si="5"/>
        <v>4T23</v>
      </c>
      <c r="P26" s="16" t="str">
        <f t="shared" si="5"/>
        <v>3T23</v>
      </c>
      <c r="Q26" s="16" t="str">
        <f t="shared" si="5"/>
        <v>2T23</v>
      </c>
      <c r="R26" s="16" t="str">
        <f t="shared" si="5"/>
        <v>1T23</v>
      </c>
      <c r="S26" s="16">
        <f t="shared" si="5"/>
        <v>2022</v>
      </c>
      <c r="T26" s="16" t="str">
        <f t="shared" si="5"/>
        <v>4T22</v>
      </c>
      <c r="U26" s="16" t="str">
        <f t="shared" si="5"/>
        <v>3T22</v>
      </c>
      <c r="V26" s="16" t="str">
        <f t="shared" si="5"/>
        <v>2T22</v>
      </c>
      <c r="W26" s="16" t="str">
        <f t="shared" si="5"/>
        <v>1T22</v>
      </c>
      <c r="X26" s="16">
        <f t="shared" si="5"/>
        <v>2021</v>
      </c>
      <c r="Y26" s="16" t="str">
        <f t="shared" si="5"/>
        <v>4T21</v>
      </c>
      <c r="Z26" s="16" t="str">
        <f t="shared" si="5"/>
        <v>3T21</v>
      </c>
      <c r="AA26" s="16" t="str">
        <f t="shared" si="5"/>
        <v>2T21</v>
      </c>
      <c r="AB26" s="16" t="str">
        <f t="shared" si="5"/>
        <v>1T21</v>
      </c>
      <c r="AC26" s="16">
        <f t="shared" si="5"/>
        <v>2020</v>
      </c>
      <c r="AD26" s="16" t="str">
        <f t="shared" si="5"/>
        <v>4T20</v>
      </c>
      <c r="AE26" s="16" t="str">
        <f t="shared" si="5"/>
        <v>3T20</v>
      </c>
      <c r="AF26" s="16" t="str">
        <f t="shared" si="5"/>
        <v>2T20</v>
      </c>
      <c r="AG26" s="16" t="str">
        <f t="shared" si="5"/>
        <v>1T20</v>
      </c>
      <c r="AH26" s="16">
        <f t="shared" si="5"/>
        <v>2019</v>
      </c>
      <c r="AI26" s="16" t="str">
        <f t="shared" si="5"/>
        <v>4T19</v>
      </c>
      <c r="AJ26" s="16" t="str">
        <f t="shared" si="5"/>
        <v>3T19</v>
      </c>
      <c r="AK26" s="16" t="str">
        <f t="shared" si="5"/>
        <v>2T19</v>
      </c>
      <c r="AL26" s="16" t="str">
        <f t="shared" si="5"/>
        <v>1T19</v>
      </c>
      <c r="AM26" s="16">
        <f t="shared" si="5"/>
        <v>2018</v>
      </c>
      <c r="AN26" s="16" t="str">
        <f t="shared" si="5"/>
        <v>4T18</v>
      </c>
      <c r="AO26" s="16" t="str">
        <f t="shared" si="5"/>
        <v>3T18</v>
      </c>
      <c r="AP26" s="16" t="str">
        <f t="shared" si="5"/>
        <v>2T18</v>
      </c>
      <c r="AQ26" s="16" t="str">
        <f t="shared" si="5"/>
        <v>1T18</v>
      </c>
      <c r="AR26" s="16">
        <f t="shared" si="5"/>
        <v>2017</v>
      </c>
      <c r="AS26" s="16" t="str">
        <f t="shared" si="5"/>
        <v>4T17</v>
      </c>
      <c r="AT26" s="16" t="str">
        <f t="shared" si="5"/>
        <v>3T17</v>
      </c>
      <c r="AU26" s="16" t="str">
        <f t="shared" si="5"/>
        <v>2T17</v>
      </c>
      <c r="AV26" s="16" t="str">
        <f t="shared" si="5"/>
        <v>1T17</v>
      </c>
      <c r="AW26" s="16">
        <f t="shared" si="5"/>
        <v>2016</v>
      </c>
      <c r="AX26" s="16" t="str">
        <f t="shared" si="5"/>
        <v>4T16</v>
      </c>
      <c r="AY26" s="16" t="str">
        <f t="shared" si="5"/>
        <v>3T16</v>
      </c>
      <c r="AZ26" s="16" t="str">
        <f t="shared" si="5"/>
        <v>2T16</v>
      </c>
      <c r="BA26" s="16" t="str">
        <f t="shared" si="5"/>
        <v>1T16</v>
      </c>
      <c r="BB26" s="16">
        <f t="shared" si="5"/>
        <v>2015</v>
      </c>
      <c r="BC26" s="16" t="str">
        <f t="shared" si="5"/>
        <v>4T15</v>
      </c>
      <c r="BD26" s="16" t="str">
        <f t="shared" si="5"/>
        <v>3T15</v>
      </c>
      <c r="BE26" s="16" t="str">
        <f t="shared" si="5"/>
        <v>2T15</v>
      </c>
      <c r="BF26" s="16" t="str">
        <f t="shared" si="5"/>
        <v>1T15</v>
      </c>
      <c r="BG26" s="16">
        <f t="shared" si="5"/>
        <v>2014</v>
      </c>
      <c r="BH26" s="16" t="str">
        <f t="shared" si="5"/>
        <v>4T14</v>
      </c>
      <c r="BI26" s="16" t="str">
        <f t="shared" si="5"/>
        <v>3T14</v>
      </c>
      <c r="BJ26" s="16" t="str">
        <f t="shared" si="5"/>
        <v>2T14</v>
      </c>
      <c r="BK26" s="16" t="str">
        <f t="shared" si="5"/>
        <v>1T14</v>
      </c>
      <c r="BL26" s="16">
        <f t="shared" si="5"/>
        <v>2013</v>
      </c>
      <c r="BM26" s="16" t="str">
        <f t="shared" si="5"/>
        <v>4T13</v>
      </c>
      <c r="BN26" s="16" t="str">
        <f t="shared" si="5"/>
        <v>3T13</v>
      </c>
      <c r="BO26" s="16" t="str">
        <f t="shared" si="5"/>
        <v>2T13</v>
      </c>
      <c r="BP26" s="16" t="str">
        <f t="shared" si="5"/>
        <v>1T13</v>
      </c>
      <c r="BQ26" s="16">
        <f t="shared" si="5"/>
        <v>2012</v>
      </c>
      <c r="BR26" s="16" t="str">
        <f t="shared" si="5"/>
        <v>4T12</v>
      </c>
      <c r="BS26" s="16" t="str">
        <f t="shared" ref="BS26:BZ26" si="6">BS7</f>
        <v>3T12</v>
      </c>
      <c r="BT26" s="16" t="str">
        <f t="shared" si="6"/>
        <v>2T12</v>
      </c>
      <c r="BU26" s="16" t="str">
        <f t="shared" si="6"/>
        <v>1T12</v>
      </c>
      <c r="BV26" s="16">
        <f t="shared" si="6"/>
        <v>2011</v>
      </c>
      <c r="BW26" s="16" t="str">
        <f t="shared" si="6"/>
        <v>4T11</v>
      </c>
      <c r="BX26" s="16" t="str">
        <f t="shared" si="6"/>
        <v>3T11</v>
      </c>
      <c r="BY26" s="16" t="str">
        <f t="shared" si="6"/>
        <v>2T11</v>
      </c>
      <c r="BZ26" s="16" t="str">
        <f t="shared" si="6"/>
        <v>1T11</v>
      </c>
    </row>
    <row r="27" spans="1:78" x14ac:dyDescent="0.2">
      <c r="A27" s="33" t="s">
        <v>71</v>
      </c>
      <c r="B27" s="24">
        <v>1609.47748228</v>
      </c>
      <c r="C27" s="24">
        <v>1701.0035699499999</v>
      </c>
      <c r="D27" s="97">
        <v>5392.6706282900004</v>
      </c>
      <c r="E27" s="24">
        <v>1403.0580044600001</v>
      </c>
      <c r="F27" s="24">
        <v>1408.6368894299999</v>
      </c>
      <c r="G27" s="24">
        <v>1367.5452317100003</v>
      </c>
      <c r="H27" s="24">
        <v>1213.4305026899999</v>
      </c>
      <c r="I27" s="97">
        <v>5004.3448024575009</v>
      </c>
      <c r="J27" s="24">
        <v>1124.4576510099998</v>
      </c>
      <c r="K27" s="24">
        <v>1676.7305954400001</v>
      </c>
      <c r="L27" s="24">
        <v>1126.816082707501</v>
      </c>
      <c r="M27" s="24">
        <v>1076.3404733</v>
      </c>
      <c r="N27" s="97">
        <v>3663.3001467650006</v>
      </c>
      <c r="O27" s="24">
        <v>969.04806707000012</v>
      </c>
      <c r="P27" s="24">
        <v>1070.0999999999999</v>
      </c>
      <c r="Q27" s="24">
        <v>891.15566483999987</v>
      </c>
      <c r="R27" s="24">
        <v>733</v>
      </c>
      <c r="S27" s="97">
        <v>2869.7</v>
      </c>
      <c r="T27" s="24">
        <v>771.3</v>
      </c>
      <c r="U27" s="24">
        <v>599.79999999999995</v>
      </c>
      <c r="V27" s="24">
        <v>754.2</v>
      </c>
      <c r="W27" s="24">
        <v>744.4</v>
      </c>
      <c r="X27" s="97">
        <v>3625.6</v>
      </c>
      <c r="Y27" s="24">
        <v>923.9</v>
      </c>
      <c r="Z27" s="24">
        <v>926.5</v>
      </c>
      <c r="AA27" s="24">
        <v>963</v>
      </c>
      <c r="AB27" s="24">
        <v>812.2</v>
      </c>
      <c r="AC27" s="97">
        <v>2921</v>
      </c>
      <c r="AD27" s="24">
        <v>854.7</v>
      </c>
      <c r="AE27" s="24">
        <v>836.1</v>
      </c>
      <c r="AF27" s="24">
        <v>689.3</v>
      </c>
      <c r="AG27" s="24">
        <v>540.9</v>
      </c>
      <c r="AH27" s="97">
        <v>2239.4</v>
      </c>
      <c r="AI27" s="24">
        <v>669.4</v>
      </c>
      <c r="AJ27" s="24">
        <v>590.20000000000005</v>
      </c>
      <c r="AK27" s="24">
        <v>536.9</v>
      </c>
      <c r="AL27" s="24">
        <v>443</v>
      </c>
      <c r="AM27" s="97">
        <v>2047.2</v>
      </c>
      <c r="AN27" s="24">
        <v>504.3</v>
      </c>
      <c r="AO27" s="24">
        <v>543.5</v>
      </c>
      <c r="AP27" s="24">
        <v>528.1</v>
      </c>
      <c r="AQ27" s="24">
        <v>471.2</v>
      </c>
      <c r="AR27" s="97">
        <v>1807.5</v>
      </c>
      <c r="AS27" s="24">
        <v>477.7</v>
      </c>
      <c r="AT27" s="24">
        <v>443.1</v>
      </c>
      <c r="AU27" s="24">
        <v>462.8</v>
      </c>
      <c r="AV27" s="24">
        <v>423.9</v>
      </c>
      <c r="AW27" s="97">
        <v>1417.6</v>
      </c>
      <c r="AX27" s="24">
        <v>403.3</v>
      </c>
      <c r="AY27" s="24">
        <v>318.7</v>
      </c>
      <c r="AZ27" s="24">
        <v>382.9</v>
      </c>
      <c r="BA27" s="24">
        <v>312.7</v>
      </c>
      <c r="BB27" s="97">
        <v>1208.0999999999999</v>
      </c>
      <c r="BC27" s="24">
        <v>277.3</v>
      </c>
      <c r="BD27" s="24">
        <v>287.2</v>
      </c>
      <c r="BE27" s="24">
        <v>343.7</v>
      </c>
      <c r="BF27" s="24">
        <v>299.89999999999998</v>
      </c>
      <c r="BG27" s="97">
        <v>919.4</v>
      </c>
      <c r="BH27" s="24">
        <v>192.9</v>
      </c>
      <c r="BI27" s="24">
        <v>182.2</v>
      </c>
      <c r="BJ27" s="24">
        <v>299.3</v>
      </c>
      <c r="BK27" s="24">
        <v>244.9</v>
      </c>
      <c r="BL27" s="97">
        <v>1089.3</v>
      </c>
      <c r="BM27" s="24">
        <v>238.7</v>
      </c>
      <c r="BN27" s="24">
        <v>283.60000000000002</v>
      </c>
      <c r="BO27" s="24">
        <v>327.7</v>
      </c>
      <c r="BP27" s="24">
        <v>239.3</v>
      </c>
      <c r="BQ27" s="97">
        <v>1091.9000000000001</v>
      </c>
      <c r="BR27" s="24">
        <v>249</v>
      </c>
      <c r="BS27" s="24">
        <v>249</v>
      </c>
      <c r="BT27" s="24">
        <v>344.8</v>
      </c>
      <c r="BU27" s="24">
        <v>249.1</v>
      </c>
      <c r="BV27" s="97">
        <v>249</v>
      </c>
      <c r="BW27" s="24">
        <v>249</v>
      </c>
      <c r="BX27" s="24">
        <v>0</v>
      </c>
      <c r="BY27" s="24">
        <v>0</v>
      </c>
      <c r="BZ27" s="24">
        <v>0</v>
      </c>
    </row>
    <row r="28" spans="1:78" x14ac:dyDescent="0.2">
      <c r="A28" s="33" t="s">
        <v>72</v>
      </c>
      <c r="B28" s="95">
        <v>0.28000000000000003</v>
      </c>
      <c r="C28" s="95">
        <v>0.30599999999999999</v>
      </c>
      <c r="D28" s="101">
        <v>0.61899999999999999</v>
      </c>
      <c r="E28" s="95">
        <v>0.27</v>
      </c>
      <c r="F28" s="95">
        <v>0.30399999999999999</v>
      </c>
      <c r="G28" s="95">
        <v>0.32100000000000001</v>
      </c>
      <c r="H28" s="95">
        <v>0.28799999999999998</v>
      </c>
      <c r="I28" s="101">
        <v>0.64100000000000001</v>
      </c>
      <c r="J28" s="95">
        <v>0.26400000000000001</v>
      </c>
      <c r="K28" s="95">
        <v>0.39500000000000002</v>
      </c>
      <c r="L28" s="95">
        <v>0.35799999999999998</v>
      </c>
      <c r="M28" s="95">
        <v>0.33951126196855858</v>
      </c>
      <c r="N28" s="101">
        <v>0.66400000000000003</v>
      </c>
      <c r="O28" s="95">
        <v>0.3</v>
      </c>
      <c r="P28" s="95">
        <v>0.35</v>
      </c>
      <c r="Q28" s="95">
        <v>0.308</v>
      </c>
      <c r="R28" s="95">
        <v>0.29299999999999998</v>
      </c>
      <c r="S28" s="101">
        <v>0.66500000000000004</v>
      </c>
      <c r="T28" s="95">
        <v>0.29399999999999998</v>
      </c>
      <c r="U28" s="95">
        <v>0.246</v>
      </c>
      <c r="V28" s="95">
        <v>0.30199999999999999</v>
      </c>
      <c r="W28" s="95">
        <v>0.33</v>
      </c>
      <c r="X28" s="101">
        <v>0.748</v>
      </c>
      <c r="Y28" s="95">
        <v>0.36899999999999999</v>
      </c>
      <c r="Z28" s="95">
        <v>0.39300000000000002</v>
      </c>
      <c r="AA28" s="95">
        <v>0.38200000000000001</v>
      </c>
      <c r="AB28" s="95">
        <v>0.36399999999999999</v>
      </c>
      <c r="AC28" s="101">
        <v>0.69499999999999995</v>
      </c>
      <c r="AD28" s="95">
        <v>0.35</v>
      </c>
      <c r="AE28" s="95">
        <v>0.36299999999999999</v>
      </c>
      <c r="AF28" s="95">
        <v>0.36299999999999999</v>
      </c>
      <c r="AG28" s="95">
        <v>0.313</v>
      </c>
      <c r="AH28" s="101">
        <v>0.61799999999999999</v>
      </c>
      <c r="AI28" s="95">
        <v>0.30499999999999999</v>
      </c>
      <c r="AJ28" s="95">
        <v>0.308</v>
      </c>
      <c r="AK28" s="95">
        <v>0.32300000000000001</v>
      </c>
      <c r="AL28" s="95">
        <v>0.29899999999999999</v>
      </c>
      <c r="AM28" s="101">
        <v>0.68300000000000005</v>
      </c>
      <c r="AN28" s="95">
        <v>0.314</v>
      </c>
      <c r="AO28" s="95">
        <v>0.35</v>
      </c>
      <c r="AP28" s="95">
        <v>0.36599999999999999</v>
      </c>
      <c r="AQ28" s="95">
        <v>0.32400000000000001</v>
      </c>
      <c r="AR28" s="101">
        <v>0.66300000000000003</v>
      </c>
      <c r="AS28" s="95">
        <v>0.29599999999999999</v>
      </c>
      <c r="AT28" s="95">
        <v>0.28399999999999997</v>
      </c>
      <c r="AU28" s="95">
        <v>0.313</v>
      </c>
      <c r="AV28" s="95">
        <v>0.30499999999999999</v>
      </c>
      <c r="AW28" s="101">
        <v>0.63700000000000001</v>
      </c>
      <c r="AX28" s="95">
        <v>0.28899999999999998</v>
      </c>
      <c r="AY28" s="95">
        <v>0.251</v>
      </c>
      <c r="AZ28" s="95">
        <v>0.311</v>
      </c>
      <c r="BA28" s="95">
        <v>0.28000000000000003</v>
      </c>
      <c r="BB28" s="101">
        <v>0.63100000000000001</v>
      </c>
      <c r="BC28" s="95">
        <v>0.24399999999999999</v>
      </c>
      <c r="BD28" s="95">
        <v>0.26900000000000002</v>
      </c>
      <c r="BE28" s="95">
        <v>0.33400000000000002</v>
      </c>
      <c r="BF28" s="95">
        <v>0.28599999999999998</v>
      </c>
      <c r="BG28" s="101">
        <v>0.751</v>
      </c>
      <c r="BH28" s="95">
        <v>0.20200000000000001</v>
      </c>
      <c r="BI28" s="95">
        <v>0.24399999999999999</v>
      </c>
      <c r="BJ28" s="95">
        <v>0.34300000000000003</v>
      </c>
      <c r="BK28" s="95">
        <v>0.30499999999999999</v>
      </c>
      <c r="BL28" s="101">
        <v>0.98199999999999998</v>
      </c>
      <c r="BM28" s="95">
        <v>0.30499999999999999</v>
      </c>
      <c r="BN28" s="95">
        <v>0.32800000000000001</v>
      </c>
      <c r="BO28" s="95">
        <v>0.38600000000000001</v>
      </c>
      <c r="BP28" s="95">
        <v>0.307</v>
      </c>
      <c r="BQ28" s="101">
        <v>1.4510000000000001</v>
      </c>
      <c r="BR28" s="95">
        <v>0.312</v>
      </c>
      <c r="BS28" s="95">
        <v>0.313</v>
      </c>
      <c r="BT28" s="95">
        <v>0.40400000000000003</v>
      </c>
      <c r="BU28" s="95">
        <v>0.30199999999999999</v>
      </c>
      <c r="BV28" s="101">
        <v>0</v>
      </c>
      <c r="BW28" s="95">
        <v>0.26100000000000001</v>
      </c>
      <c r="BX28" s="95">
        <v>0</v>
      </c>
      <c r="BY28" s="95">
        <v>0</v>
      </c>
      <c r="BZ28" s="95">
        <v>0</v>
      </c>
    </row>
    <row r="29" spans="1:78" x14ac:dyDescent="0.2">
      <c r="A29" s="34" t="s">
        <v>73</v>
      </c>
      <c r="B29" s="24">
        <v>207.18832739000001</v>
      </c>
      <c r="C29" s="24">
        <v>167.98138925999999</v>
      </c>
      <c r="D29" s="97">
        <v>650.32391415999996</v>
      </c>
      <c r="E29" s="24">
        <v>177.68622755000001</v>
      </c>
      <c r="F29" s="24">
        <v>175.95317491999998</v>
      </c>
      <c r="G29" s="24">
        <v>171.55821698999998</v>
      </c>
      <c r="H29" s="24">
        <v>125.1262947</v>
      </c>
      <c r="I29" s="97">
        <v>481.10204514499998</v>
      </c>
      <c r="J29" s="24">
        <v>140.04352329</v>
      </c>
      <c r="K29" s="24">
        <v>122.13424208000001</v>
      </c>
      <c r="L29" s="24">
        <v>107.38601140499999</v>
      </c>
      <c r="M29" s="24">
        <v>111.53826836999998</v>
      </c>
      <c r="N29" s="97">
        <v>527.64982181000005</v>
      </c>
      <c r="O29" s="24">
        <v>126.65467346999999</v>
      </c>
      <c r="P29" s="24">
        <v>146.4</v>
      </c>
      <c r="Q29" s="24">
        <v>132.69514834</v>
      </c>
      <c r="R29" s="24">
        <v>121.9</v>
      </c>
      <c r="S29" s="97">
        <v>507</v>
      </c>
      <c r="T29" s="24">
        <v>97.6</v>
      </c>
      <c r="U29" s="24">
        <v>85.8</v>
      </c>
      <c r="V29" s="24">
        <v>176.6</v>
      </c>
      <c r="W29" s="24">
        <v>147</v>
      </c>
      <c r="X29" s="97">
        <v>484.8</v>
      </c>
      <c r="Y29" s="24">
        <v>125.6</v>
      </c>
      <c r="Z29" s="24">
        <v>150.19999999999999</v>
      </c>
      <c r="AA29" s="24">
        <v>100.7</v>
      </c>
      <c r="AB29" s="24">
        <v>108.3</v>
      </c>
      <c r="AC29" s="97">
        <v>367.5</v>
      </c>
      <c r="AD29" s="24">
        <v>59.5</v>
      </c>
      <c r="AE29" s="24">
        <v>94</v>
      </c>
      <c r="AF29" s="24">
        <v>112.8</v>
      </c>
      <c r="AG29" s="24">
        <v>101.2</v>
      </c>
      <c r="AH29" s="97">
        <v>199.8</v>
      </c>
      <c r="AI29" s="24">
        <v>53.5</v>
      </c>
      <c r="AJ29" s="24">
        <v>53.3</v>
      </c>
      <c r="AK29" s="24">
        <v>57</v>
      </c>
      <c r="AL29" s="24">
        <v>36</v>
      </c>
      <c r="AM29" s="97">
        <v>192.4</v>
      </c>
      <c r="AN29" s="24">
        <v>44.9</v>
      </c>
      <c r="AO29" s="24">
        <v>53.6</v>
      </c>
      <c r="AP29" s="24">
        <v>46.9</v>
      </c>
      <c r="AQ29" s="24">
        <v>47</v>
      </c>
      <c r="AR29" s="97">
        <v>262.7</v>
      </c>
      <c r="AS29" s="24">
        <v>44.2</v>
      </c>
      <c r="AT29" s="24">
        <v>57.9</v>
      </c>
      <c r="AU29" s="24">
        <v>75.2</v>
      </c>
      <c r="AV29" s="24">
        <v>85.4</v>
      </c>
      <c r="AW29" s="97">
        <v>276.39999999999998</v>
      </c>
      <c r="AX29" s="24">
        <v>91.8</v>
      </c>
      <c r="AY29" s="24">
        <v>80</v>
      </c>
      <c r="AZ29" s="24">
        <v>58.1</v>
      </c>
      <c r="BA29" s="24">
        <v>46.5</v>
      </c>
      <c r="BB29" s="97">
        <v>192.7</v>
      </c>
      <c r="BC29" s="24">
        <v>39.9</v>
      </c>
      <c r="BD29" s="24">
        <v>42</v>
      </c>
      <c r="BE29" s="24">
        <v>54.3</v>
      </c>
      <c r="BF29" s="93">
        <v>56</v>
      </c>
      <c r="BG29" s="97">
        <v>523.4</v>
      </c>
      <c r="BH29" s="24">
        <v>66.3</v>
      </c>
      <c r="BI29" s="24">
        <v>146.30000000000001</v>
      </c>
      <c r="BJ29" s="24">
        <v>117.6</v>
      </c>
      <c r="BK29" s="24">
        <v>193.2</v>
      </c>
      <c r="BL29" s="97">
        <v>598.9</v>
      </c>
      <c r="BM29" s="24">
        <v>75.099999999999994</v>
      </c>
      <c r="BN29" s="24">
        <v>133.5</v>
      </c>
      <c r="BO29" s="24">
        <v>157.80000000000001</v>
      </c>
      <c r="BP29" s="24">
        <v>232.5</v>
      </c>
      <c r="BQ29" s="97">
        <v>1166.2</v>
      </c>
      <c r="BR29" s="24">
        <v>278.7</v>
      </c>
      <c r="BS29" s="24">
        <v>219</v>
      </c>
      <c r="BT29" s="24">
        <v>329.1</v>
      </c>
      <c r="BU29" s="24">
        <v>339.5</v>
      </c>
      <c r="BV29" s="97">
        <v>467.8</v>
      </c>
      <c r="BW29" s="24">
        <v>467.8</v>
      </c>
      <c r="BX29" s="24">
        <v>0</v>
      </c>
      <c r="BY29" s="24">
        <v>0</v>
      </c>
      <c r="BZ29" s="24">
        <v>0</v>
      </c>
    </row>
    <row r="30" spans="1:78" x14ac:dyDescent="0.2">
      <c r="A30" s="34" t="s">
        <v>55</v>
      </c>
      <c r="B30" s="24">
        <f t="shared" ref="B30:B31" si="7">B10</f>
        <v>1402.2891548900002</v>
      </c>
      <c r="C30" s="24">
        <f t="shared" ref="C30:BM31" si="8">C10</f>
        <v>1533.0221806899999</v>
      </c>
      <c r="D30" s="97">
        <f t="shared" si="8"/>
        <v>4742.3467141300007</v>
      </c>
      <c r="E30" s="24">
        <f t="shared" si="8"/>
        <v>1225.3717769100003</v>
      </c>
      <c r="F30" s="24">
        <f t="shared" si="8"/>
        <v>1232.6837145100001</v>
      </c>
      <c r="G30" s="24">
        <f t="shared" si="8"/>
        <v>1195.9870147200004</v>
      </c>
      <c r="H30" s="24">
        <f t="shared" si="8"/>
        <v>1088.3042079900001</v>
      </c>
      <c r="I30" s="97">
        <f t="shared" si="8"/>
        <v>4523.2427573125005</v>
      </c>
      <c r="J30" s="24">
        <f t="shared" si="8"/>
        <v>984.41412772000001</v>
      </c>
      <c r="K30" s="24">
        <f t="shared" si="8"/>
        <v>1554.59635336</v>
      </c>
      <c r="L30" s="24">
        <f t="shared" si="8"/>
        <v>1019.430071302501</v>
      </c>
      <c r="M30" s="24">
        <f t="shared" si="8"/>
        <v>964.80220493000002</v>
      </c>
      <c r="N30" s="97">
        <f t="shared" si="8"/>
        <v>3135.6539100999998</v>
      </c>
      <c r="O30" s="24">
        <f t="shared" si="8"/>
        <v>842.39339359999997</v>
      </c>
      <c r="P30" s="24">
        <f t="shared" si="8"/>
        <v>923.7</v>
      </c>
      <c r="Q30" s="24">
        <f t="shared" si="8"/>
        <v>758.46051649999993</v>
      </c>
      <c r="R30" s="24">
        <f t="shared" si="8"/>
        <v>611.1</v>
      </c>
      <c r="S30" s="97">
        <f t="shared" si="8"/>
        <v>2362.6999999999998</v>
      </c>
      <c r="T30" s="24">
        <f t="shared" si="8"/>
        <v>673.7</v>
      </c>
      <c r="U30" s="24">
        <f t="shared" si="8"/>
        <v>514</v>
      </c>
      <c r="V30" s="24">
        <f t="shared" si="8"/>
        <v>577.6</v>
      </c>
      <c r="W30" s="24">
        <f t="shared" si="8"/>
        <v>597.38854481999988</v>
      </c>
      <c r="X30" s="97">
        <f t="shared" si="8"/>
        <v>3140.8</v>
      </c>
      <c r="Y30" s="24">
        <f t="shared" si="8"/>
        <v>798.4</v>
      </c>
      <c r="Z30" s="24">
        <f t="shared" si="8"/>
        <v>776.3</v>
      </c>
      <c r="AA30" s="24">
        <f t="shared" si="8"/>
        <v>862.3</v>
      </c>
      <c r="AB30" s="24">
        <f t="shared" si="8"/>
        <v>703.9</v>
      </c>
      <c r="AC30" s="97">
        <f t="shared" si="8"/>
        <v>2553.5</v>
      </c>
      <c r="AD30" s="24">
        <f t="shared" si="8"/>
        <v>795.2</v>
      </c>
      <c r="AE30" s="24">
        <f t="shared" si="8"/>
        <v>742.1</v>
      </c>
      <c r="AF30" s="24">
        <f t="shared" si="8"/>
        <v>576.4</v>
      </c>
      <c r="AG30" s="24">
        <f t="shared" si="8"/>
        <v>439.7</v>
      </c>
      <c r="AH30" s="97">
        <f t="shared" si="8"/>
        <v>2039.6</v>
      </c>
      <c r="AI30" s="24">
        <f t="shared" si="8"/>
        <v>615.9</v>
      </c>
      <c r="AJ30" s="24">
        <f t="shared" si="8"/>
        <v>536.9</v>
      </c>
      <c r="AK30" s="24">
        <f t="shared" si="8"/>
        <v>479.9</v>
      </c>
      <c r="AL30" s="24">
        <f t="shared" si="8"/>
        <v>406.9</v>
      </c>
      <c r="AM30" s="97">
        <f t="shared" si="8"/>
        <v>1854.8</v>
      </c>
      <c r="AN30" s="24">
        <f t="shared" si="8"/>
        <v>459.5</v>
      </c>
      <c r="AO30" s="24">
        <f t="shared" si="8"/>
        <v>489.9</v>
      </c>
      <c r="AP30" s="24">
        <f t="shared" si="8"/>
        <v>481.3</v>
      </c>
      <c r="AQ30" s="24">
        <f t="shared" si="8"/>
        <v>424.2</v>
      </c>
      <c r="AR30" s="97">
        <f t="shared" si="8"/>
        <v>1544.6</v>
      </c>
      <c r="AS30" s="24">
        <f t="shared" si="8"/>
        <v>433.5</v>
      </c>
      <c r="AT30" s="24">
        <f t="shared" si="8"/>
        <v>385.3</v>
      </c>
      <c r="AU30" s="24">
        <f t="shared" si="8"/>
        <v>387</v>
      </c>
      <c r="AV30" s="24">
        <f t="shared" si="8"/>
        <v>338.9</v>
      </c>
      <c r="AW30" s="97">
        <f t="shared" si="8"/>
        <v>1141.5</v>
      </c>
      <c r="AX30" s="24">
        <f t="shared" si="8"/>
        <v>311.7</v>
      </c>
      <c r="AY30" s="24">
        <f t="shared" si="8"/>
        <v>238.7</v>
      </c>
      <c r="AZ30" s="24">
        <f t="shared" si="8"/>
        <v>324.89999999999998</v>
      </c>
      <c r="BA30" s="24">
        <f t="shared" si="8"/>
        <v>266.3</v>
      </c>
      <c r="BB30" s="97">
        <f t="shared" si="8"/>
        <v>1015.4</v>
      </c>
      <c r="BC30" s="24">
        <f t="shared" si="8"/>
        <v>237.5</v>
      </c>
      <c r="BD30" s="24">
        <f t="shared" si="8"/>
        <v>245.2</v>
      </c>
      <c r="BE30" s="24">
        <f t="shared" si="8"/>
        <v>289.39999999999998</v>
      </c>
      <c r="BF30" s="24">
        <f t="shared" si="8"/>
        <v>243.4</v>
      </c>
      <c r="BG30" s="97">
        <f t="shared" si="8"/>
        <v>396</v>
      </c>
      <c r="BH30" s="24">
        <f t="shared" si="8"/>
        <v>126.6</v>
      </c>
      <c r="BI30" s="24">
        <f t="shared" si="8"/>
        <v>35.9</v>
      </c>
      <c r="BJ30" s="24">
        <f t="shared" si="8"/>
        <v>181.7</v>
      </c>
      <c r="BK30" s="24">
        <f t="shared" si="8"/>
        <v>51.8</v>
      </c>
      <c r="BL30" s="97">
        <f t="shared" si="8"/>
        <v>490.4</v>
      </c>
      <c r="BM30" s="24">
        <f t="shared" si="8"/>
        <v>163.6</v>
      </c>
      <c r="BN30" s="24">
        <f t="shared" ref="BN30:BZ31" si="9">BN10</f>
        <v>150.19999999999999</v>
      </c>
      <c r="BO30" s="24">
        <f t="shared" si="9"/>
        <v>169.8</v>
      </c>
      <c r="BP30" s="24">
        <f t="shared" si="9"/>
        <v>6.8</v>
      </c>
      <c r="BQ30" s="97">
        <f t="shared" si="9"/>
        <v>-74.3</v>
      </c>
      <c r="BR30" s="24">
        <f t="shared" si="9"/>
        <v>-29.7</v>
      </c>
      <c r="BS30" s="24">
        <f t="shared" si="9"/>
        <v>30.1</v>
      </c>
      <c r="BT30" s="24">
        <f t="shared" si="9"/>
        <v>15.7</v>
      </c>
      <c r="BU30" s="24">
        <f t="shared" si="9"/>
        <v>-90.4</v>
      </c>
      <c r="BV30" s="97">
        <f t="shared" si="9"/>
        <v>330.2</v>
      </c>
      <c r="BW30" s="24">
        <f t="shared" si="9"/>
        <v>-218.8</v>
      </c>
      <c r="BX30" s="24">
        <f t="shared" si="9"/>
        <v>97.5</v>
      </c>
      <c r="BY30" s="24">
        <f t="shared" si="9"/>
        <v>223.7</v>
      </c>
      <c r="BZ30" s="24">
        <f t="shared" si="9"/>
        <v>227.8</v>
      </c>
    </row>
    <row r="31" spans="1:78" x14ac:dyDescent="0.2">
      <c r="A31" s="34" t="s">
        <v>74</v>
      </c>
      <c r="B31" s="95">
        <f t="shared" si="7"/>
        <v>0.24364674423042626</v>
      </c>
      <c r="C31" s="95">
        <f t="shared" si="8"/>
        <v>0.27556050522979847</v>
      </c>
      <c r="D31" s="102">
        <f t="shared" si="8"/>
        <v>0.54401512104270866</v>
      </c>
      <c r="E31" s="95">
        <f t="shared" si="8"/>
        <v>0.23563338055601632</v>
      </c>
      <c r="F31" s="95">
        <f t="shared" si="8"/>
        <v>0.26582477359148338</v>
      </c>
      <c r="G31" s="95">
        <f t="shared" si="8"/>
        <v>0.28091823413052891</v>
      </c>
      <c r="H31" s="95">
        <f t="shared" si="8"/>
        <v>0.25843464363413737</v>
      </c>
      <c r="I31" s="102">
        <f t="shared" si="8"/>
        <v>0.57946563318259858</v>
      </c>
      <c r="J31" s="95">
        <f t="shared" si="8"/>
        <v>0.23070092780926529</v>
      </c>
      <c r="K31" s="95">
        <f t="shared" si="8"/>
        <v>0.36605449784521271</v>
      </c>
      <c r="L31" s="95">
        <f t="shared" si="8"/>
        <v>0.32430146515420016</v>
      </c>
      <c r="M31" s="95">
        <f t="shared" si="8"/>
        <v>0.30432862302534042</v>
      </c>
      <c r="N31" s="102">
        <f t="shared" si="8"/>
        <v>0.56799999999999995</v>
      </c>
      <c r="O31" s="95">
        <f t="shared" si="8"/>
        <v>0.26100000000000001</v>
      </c>
      <c r="P31" s="95">
        <f t="shared" si="8"/>
        <v>0.30199999999999999</v>
      </c>
      <c r="Q31" s="95">
        <f t="shared" si="8"/>
        <v>0.26200000000000001</v>
      </c>
      <c r="R31" s="95">
        <f t="shared" si="8"/>
        <v>0.24399999999999999</v>
      </c>
      <c r="S31" s="102">
        <f t="shared" si="8"/>
        <v>0.54700000000000004</v>
      </c>
      <c r="T31" s="95">
        <f t="shared" si="8"/>
        <v>0.25600000000000001</v>
      </c>
      <c r="U31" s="95">
        <f t="shared" si="8"/>
        <v>0.21099999999999999</v>
      </c>
      <c r="V31" s="95">
        <f t="shared" si="8"/>
        <v>0.23200000000000001</v>
      </c>
      <c r="W31" s="95">
        <f t="shared" si="8"/>
        <v>0.26500000000000001</v>
      </c>
      <c r="X31" s="102">
        <f t="shared" si="8"/>
        <v>0.64800000000000002</v>
      </c>
      <c r="Y31" s="95">
        <f t="shared" si="8"/>
        <v>0.31900000000000001</v>
      </c>
      <c r="Z31" s="95">
        <f t="shared" si="8"/>
        <v>0.32900000000000001</v>
      </c>
      <c r="AA31" s="95">
        <f t="shared" si="8"/>
        <v>0.34200000000000003</v>
      </c>
      <c r="AB31" s="95">
        <f t="shared" si="8"/>
        <v>0.315</v>
      </c>
      <c r="AC31" s="102">
        <f t="shared" si="8"/>
        <v>0.60799999999999998</v>
      </c>
      <c r="AD31" s="95">
        <f t="shared" si="8"/>
        <v>0.32500000000000001</v>
      </c>
      <c r="AE31" s="95">
        <f t="shared" si="8"/>
        <v>0.32300000000000001</v>
      </c>
      <c r="AF31" s="95">
        <f t="shared" si="8"/>
        <v>0.30399999999999999</v>
      </c>
      <c r="AG31" s="95">
        <f t="shared" si="8"/>
        <v>0.255</v>
      </c>
      <c r="AH31" s="102">
        <f t="shared" si="8"/>
        <v>0.56299999999999994</v>
      </c>
      <c r="AI31" s="95">
        <f t="shared" si="8"/>
        <v>0.28000000000000003</v>
      </c>
      <c r="AJ31" s="95">
        <f t="shared" si="8"/>
        <v>0.28000000000000003</v>
      </c>
      <c r="AK31" s="95">
        <f t="shared" si="8"/>
        <v>0.28899999999999998</v>
      </c>
      <c r="AL31" s="95">
        <f t="shared" si="8"/>
        <v>0.27500000000000002</v>
      </c>
      <c r="AM31" s="102">
        <f t="shared" si="8"/>
        <v>0.61799999999999999</v>
      </c>
      <c r="AN31" s="95">
        <f t="shared" si="8"/>
        <v>0.28599999999999998</v>
      </c>
      <c r="AO31" s="95">
        <f t="shared" si="8"/>
        <v>0.315</v>
      </c>
      <c r="AP31" s="95">
        <f t="shared" si="8"/>
        <v>0.33300000000000002</v>
      </c>
      <c r="AQ31" s="95">
        <f t="shared" si="8"/>
        <v>0.29099999999999998</v>
      </c>
      <c r="AR31" s="102">
        <f t="shared" si="8"/>
        <v>0.56699999999999995</v>
      </c>
      <c r="AS31" s="95">
        <f t="shared" si="8"/>
        <v>0.26900000000000002</v>
      </c>
      <c r="AT31" s="95">
        <f t="shared" si="8"/>
        <v>0.247</v>
      </c>
      <c r="AU31" s="95">
        <f t="shared" si="8"/>
        <v>0.26200000000000001</v>
      </c>
      <c r="AV31" s="95">
        <f t="shared" si="8"/>
        <v>0.24299999999999999</v>
      </c>
      <c r="AW31" s="102">
        <f t="shared" si="8"/>
        <v>0.51300000000000001</v>
      </c>
      <c r="AX31" s="95">
        <f t="shared" si="8"/>
        <v>0.223</v>
      </c>
      <c r="AY31" s="95">
        <f t="shared" si="8"/>
        <v>0.188</v>
      </c>
      <c r="AZ31" s="95">
        <f t="shared" si="8"/>
        <v>0.26400000000000001</v>
      </c>
      <c r="BA31" s="95">
        <f t="shared" si="8"/>
        <v>0.23899999999999999</v>
      </c>
      <c r="BB31" s="102">
        <f t="shared" si="8"/>
        <v>0.53</v>
      </c>
      <c r="BC31" s="95">
        <f t="shared" si="8"/>
        <v>0.20899999999999999</v>
      </c>
      <c r="BD31" s="95">
        <f t="shared" si="8"/>
        <v>0.23</v>
      </c>
      <c r="BE31" s="95">
        <f t="shared" si="8"/>
        <v>0.28199999999999997</v>
      </c>
      <c r="BF31" s="95">
        <f t="shared" si="8"/>
        <v>0.23300000000000001</v>
      </c>
      <c r="BG31" s="102">
        <f t="shared" si="8"/>
        <v>0.32300000000000001</v>
      </c>
      <c r="BH31" s="95">
        <f t="shared" si="8"/>
        <v>0.13300000000000001</v>
      </c>
      <c r="BI31" s="95">
        <f t="shared" si="8"/>
        <v>4.8000000000000001E-2</v>
      </c>
      <c r="BJ31" s="95">
        <f t="shared" si="8"/>
        <v>0.20799999999999999</v>
      </c>
      <c r="BK31" s="95">
        <f t="shared" si="8"/>
        <v>6.4000000000000001E-2</v>
      </c>
      <c r="BL31" s="102">
        <f t="shared" si="8"/>
        <v>0.442</v>
      </c>
      <c r="BM31" s="95">
        <f t="shared" si="8"/>
        <v>0.20899999999999999</v>
      </c>
      <c r="BN31" s="95">
        <f t="shared" si="9"/>
        <v>0.17399999999999999</v>
      </c>
      <c r="BO31" s="95">
        <f t="shared" si="9"/>
        <v>0.2</v>
      </c>
      <c r="BP31" s="95">
        <f t="shared" si="9"/>
        <v>8.9999999999999993E-3</v>
      </c>
      <c r="BQ31" s="102">
        <f t="shared" si="9"/>
        <v>-9.9000000000000005E-2</v>
      </c>
      <c r="BR31" s="95">
        <f t="shared" si="9"/>
        <v>-3.6999999999999998E-2</v>
      </c>
      <c r="BS31" s="95">
        <f t="shared" si="9"/>
        <v>3.7999999999999999E-2</v>
      </c>
      <c r="BT31" s="95">
        <f t="shared" si="9"/>
        <v>1.7999999999999999E-2</v>
      </c>
      <c r="BU31" s="95">
        <f t="shared" si="9"/>
        <v>-0.11</v>
      </c>
      <c r="BV31" s="102">
        <f t="shared" si="9"/>
        <v>0.22</v>
      </c>
      <c r="BW31" s="95">
        <f t="shared" si="9"/>
        <v>-0.23</v>
      </c>
      <c r="BX31" s="95">
        <f t="shared" si="9"/>
        <v>9.0999999999999998E-2</v>
      </c>
      <c r="BY31" s="95">
        <f t="shared" si="9"/>
        <v>0.17599999999999999</v>
      </c>
      <c r="BZ31" s="95">
        <f t="shared" si="9"/>
        <v>0.21</v>
      </c>
    </row>
    <row r="32" spans="1:78" x14ac:dyDescent="0.2">
      <c r="A32" s="35"/>
    </row>
    <row r="33" spans="1:78" x14ac:dyDescent="0.2">
      <c r="A33" s="29" t="s">
        <v>75</v>
      </c>
      <c r="B33" s="16" t="s">
        <v>277</v>
      </c>
      <c r="C33" s="16" t="s">
        <v>276</v>
      </c>
      <c r="D33" s="16">
        <v>2025</v>
      </c>
      <c r="E33" s="16" t="s">
        <v>274</v>
      </c>
      <c r="F33" s="16" t="s">
        <v>265</v>
      </c>
      <c r="G33" s="16" t="str">
        <f t="shared" ref="G33:BR33" si="10">G7</f>
        <v>2T25</v>
      </c>
      <c r="H33" s="16" t="str">
        <f t="shared" si="10"/>
        <v>1T25</v>
      </c>
      <c r="I33" s="16">
        <f t="shared" si="10"/>
        <v>2024</v>
      </c>
      <c r="J33" s="16" t="str">
        <f t="shared" si="10"/>
        <v>4T24</v>
      </c>
      <c r="K33" s="125" t="str">
        <f t="shared" si="10"/>
        <v>3T24</v>
      </c>
      <c r="L33" s="125" t="str">
        <f t="shared" si="10"/>
        <v>2T24</v>
      </c>
      <c r="M33" s="16" t="str">
        <f t="shared" si="10"/>
        <v>1T24</v>
      </c>
      <c r="N33" s="16">
        <f t="shared" si="10"/>
        <v>2023</v>
      </c>
      <c r="O33" s="16" t="str">
        <f t="shared" si="10"/>
        <v>4T23</v>
      </c>
      <c r="P33" s="16" t="str">
        <f t="shared" si="10"/>
        <v>3T23</v>
      </c>
      <c r="Q33" s="16" t="str">
        <f t="shared" si="10"/>
        <v>2T23</v>
      </c>
      <c r="R33" s="16" t="str">
        <f t="shared" si="10"/>
        <v>1T23</v>
      </c>
      <c r="S33" s="16">
        <f t="shared" si="10"/>
        <v>2022</v>
      </c>
      <c r="T33" s="16" t="str">
        <f t="shared" si="10"/>
        <v>4T22</v>
      </c>
      <c r="U33" s="16" t="str">
        <f t="shared" si="10"/>
        <v>3T22</v>
      </c>
      <c r="V33" s="16" t="str">
        <f t="shared" si="10"/>
        <v>2T22</v>
      </c>
      <c r="W33" s="16" t="str">
        <f t="shared" si="10"/>
        <v>1T22</v>
      </c>
      <c r="X33" s="16">
        <f t="shared" si="10"/>
        <v>2021</v>
      </c>
      <c r="Y33" s="16" t="str">
        <f t="shared" si="10"/>
        <v>4T21</v>
      </c>
      <c r="Z33" s="16" t="str">
        <f t="shared" si="10"/>
        <v>3T21</v>
      </c>
      <c r="AA33" s="16" t="str">
        <f t="shared" si="10"/>
        <v>2T21</v>
      </c>
      <c r="AB33" s="16" t="str">
        <f t="shared" si="10"/>
        <v>1T21</v>
      </c>
      <c r="AC33" s="16">
        <f t="shared" si="10"/>
        <v>2020</v>
      </c>
      <c r="AD33" s="16" t="str">
        <f t="shared" si="10"/>
        <v>4T20</v>
      </c>
      <c r="AE33" s="16" t="str">
        <f t="shared" si="10"/>
        <v>3T20</v>
      </c>
      <c r="AF33" s="16" t="str">
        <f t="shared" si="10"/>
        <v>2T20</v>
      </c>
      <c r="AG33" s="16" t="str">
        <f t="shared" si="10"/>
        <v>1T20</v>
      </c>
      <c r="AH33" s="16">
        <f t="shared" si="10"/>
        <v>2019</v>
      </c>
      <c r="AI33" s="16" t="str">
        <f t="shared" si="10"/>
        <v>4T19</v>
      </c>
      <c r="AJ33" s="16" t="str">
        <f t="shared" si="10"/>
        <v>3T19</v>
      </c>
      <c r="AK33" s="16" t="str">
        <f t="shared" si="10"/>
        <v>2T19</v>
      </c>
      <c r="AL33" s="16" t="str">
        <f t="shared" si="10"/>
        <v>1T19</v>
      </c>
      <c r="AM33" s="16">
        <f t="shared" si="10"/>
        <v>2018</v>
      </c>
      <c r="AN33" s="16" t="str">
        <f t="shared" si="10"/>
        <v>4T18</v>
      </c>
      <c r="AO33" s="16" t="str">
        <f t="shared" si="10"/>
        <v>3T18</v>
      </c>
      <c r="AP33" s="16" t="str">
        <f t="shared" si="10"/>
        <v>2T18</v>
      </c>
      <c r="AQ33" s="16" t="str">
        <f t="shared" si="10"/>
        <v>1T18</v>
      </c>
      <c r="AR33" s="16">
        <f t="shared" si="10"/>
        <v>2017</v>
      </c>
      <c r="AS33" s="16" t="str">
        <f t="shared" si="10"/>
        <v>4T17</v>
      </c>
      <c r="AT33" s="16" t="str">
        <f t="shared" si="10"/>
        <v>3T17</v>
      </c>
      <c r="AU33" s="16" t="str">
        <f t="shared" si="10"/>
        <v>2T17</v>
      </c>
      <c r="AV33" s="16" t="str">
        <f t="shared" si="10"/>
        <v>1T17</v>
      </c>
      <c r="AW33" s="16">
        <f t="shared" si="10"/>
        <v>2016</v>
      </c>
      <c r="AX33" s="16" t="str">
        <f t="shared" si="10"/>
        <v>4T16</v>
      </c>
      <c r="AY33" s="16" t="str">
        <f t="shared" si="10"/>
        <v>3T16</v>
      </c>
      <c r="AZ33" s="16" t="str">
        <f t="shared" si="10"/>
        <v>2T16</v>
      </c>
      <c r="BA33" s="16" t="str">
        <f t="shared" si="10"/>
        <v>1T16</v>
      </c>
      <c r="BB33" s="16">
        <f t="shared" si="10"/>
        <v>2015</v>
      </c>
      <c r="BC33" s="16" t="str">
        <f t="shared" si="10"/>
        <v>4T15</v>
      </c>
      <c r="BD33" s="16" t="str">
        <f t="shared" si="10"/>
        <v>3T15</v>
      </c>
      <c r="BE33" s="16" t="str">
        <f t="shared" si="10"/>
        <v>2T15</v>
      </c>
      <c r="BF33" s="16" t="str">
        <f t="shared" si="10"/>
        <v>1T15</v>
      </c>
      <c r="BG33" s="16">
        <f t="shared" si="10"/>
        <v>2014</v>
      </c>
      <c r="BH33" s="16" t="str">
        <f t="shared" si="10"/>
        <v>4T14</v>
      </c>
      <c r="BI33" s="16" t="str">
        <f t="shared" si="10"/>
        <v>3T14</v>
      </c>
      <c r="BJ33" s="16" t="str">
        <f t="shared" si="10"/>
        <v>2T14</v>
      </c>
      <c r="BK33" s="16" t="str">
        <f t="shared" si="10"/>
        <v>1T14</v>
      </c>
      <c r="BL33" s="16">
        <f t="shared" si="10"/>
        <v>2013</v>
      </c>
      <c r="BM33" s="16" t="str">
        <f t="shared" si="10"/>
        <v>4T13</v>
      </c>
      <c r="BN33" s="16" t="str">
        <f t="shared" si="10"/>
        <v>3T13</v>
      </c>
      <c r="BO33" s="16" t="str">
        <f t="shared" si="10"/>
        <v>2T13</v>
      </c>
      <c r="BP33" s="16" t="str">
        <f t="shared" si="10"/>
        <v>1T13</v>
      </c>
      <c r="BQ33" s="16">
        <f t="shared" si="10"/>
        <v>2012</v>
      </c>
      <c r="BR33" s="16" t="str">
        <f t="shared" si="10"/>
        <v>4T12</v>
      </c>
      <c r="BS33" s="16" t="str">
        <f t="shared" ref="BS33:BZ33" si="11">BS7</f>
        <v>3T12</v>
      </c>
      <c r="BT33" s="16" t="str">
        <f t="shared" si="11"/>
        <v>2T12</v>
      </c>
      <c r="BU33" s="16" t="str">
        <f t="shared" si="11"/>
        <v>1T12</v>
      </c>
      <c r="BV33" s="16">
        <f t="shared" si="11"/>
        <v>2011</v>
      </c>
      <c r="BW33" s="16" t="str">
        <f t="shared" si="11"/>
        <v>4T11</v>
      </c>
      <c r="BX33" s="16" t="str">
        <f t="shared" si="11"/>
        <v>3T11</v>
      </c>
      <c r="BY33" s="16" t="str">
        <f t="shared" si="11"/>
        <v>2T11</v>
      </c>
      <c r="BZ33" s="16" t="str">
        <f t="shared" si="11"/>
        <v>1T11</v>
      </c>
    </row>
    <row r="34" spans="1:78" x14ac:dyDescent="0.2">
      <c r="A34" s="33" t="s">
        <v>76</v>
      </c>
      <c r="B34" s="93">
        <v>6657</v>
      </c>
      <c r="C34" s="93">
        <v>7260</v>
      </c>
      <c r="D34" s="99">
        <v>24729</v>
      </c>
      <c r="E34" s="93">
        <v>6374</v>
      </c>
      <c r="F34" s="93">
        <v>6495</v>
      </c>
      <c r="G34" s="93">
        <v>6274</v>
      </c>
      <c r="H34" s="93">
        <v>5586</v>
      </c>
      <c r="I34" s="99">
        <v>23667.75</v>
      </c>
      <c r="J34" s="93">
        <v>5197</v>
      </c>
      <c r="K34" s="93">
        <v>8053.25</v>
      </c>
      <c r="L34" s="93">
        <v>5313.5</v>
      </c>
      <c r="M34" s="93">
        <v>5104</v>
      </c>
      <c r="N34" s="99">
        <v>18049</v>
      </c>
      <c r="O34" s="93">
        <v>4705</v>
      </c>
      <c r="P34" s="93">
        <v>5188</v>
      </c>
      <c r="Q34" s="93">
        <v>4383</v>
      </c>
      <c r="R34" s="93">
        <v>3773</v>
      </c>
      <c r="S34" s="99">
        <v>16208</v>
      </c>
      <c r="T34" s="93">
        <v>4082</v>
      </c>
      <c r="U34" s="93">
        <v>3251</v>
      </c>
      <c r="V34" s="93">
        <v>4281</v>
      </c>
      <c r="W34" s="93">
        <v>4594</v>
      </c>
      <c r="X34" s="99">
        <v>24076</v>
      </c>
      <c r="Y34" s="93">
        <v>5856</v>
      </c>
      <c r="Z34" s="93">
        <v>5973</v>
      </c>
      <c r="AA34" s="93">
        <v>6541</v>
      </c>
      <c r="AB34" s="93">
        <v>5706</v>
      </c>
      <c r="AC34" s="99">
        <v>20761</v>
      </c>
      <c r="AD34" s="93">
        <v>6042</v>
      </c>
      <c r="AE34" s="93">
        <v>5860</v>
      </c>
      <c r="AF34" s="93">
        <v>4947</v>
      </c>
      <c r="AG34" s="93">
        <v>3912</v>
      </c>
      <c r="AH34" s="99">
        <v>16397</v>
      </c>
      <c r="AI34" s="93">
        <v>4831</v>
      </c>
      <c r="AJ34" s="93">
        <v>4185</v>
      </c>
      <c r="AK34" s="93">
        <v>4036</v>
      </c>
      <c r="AL34" s="93">
        <v>3345</v>
      </c>
      <c r="AM34" s="99">
        <v>14881</v>
      </c>
      <c r="AN34" s="93">
        <v>3685</v>
      </c>
      <c r="AO34" s="93">
        <v>3980</v>
      </c>
      <c r="AP34" s="93">
        <v>3823</v>
      </c>
      <c r="AQ34" s="93">
        <v>3393</v>
      </c>
      <c r="AR34" s="99">
        <v>12736</v>
      </c>
      <c r="AS34" s="93">
        <v>3355</v>
      </c>
      <c r="AT34" s="93">
        <v>3098</v>
      </c>
      <c r="AU34" s="93">
        <v>3255</v>
      </c>
      <c r="AV34" s="93">
        <v>3028</v>
      </c>
      <c r="AW34" s="99">
        <v>10057</v>
      </c>
      <c r="AX34" s="93">
        <v>2858</v>
      </c>
      <c r="AY34" s="93">
        <v>2241</v>
      </c>
      <c r="AZ34" s="93">
        <v>2782</v>
      </c>
      <c r="BA34" s="93">
        <v>2176</v>
      </c>
      <c r="BB34" s="99">
        <v>8108</v>
      </c>
      <c r="BC34" s="93">
        <v>1902</v>
      </c>
      <c r="BD34" s="93">
        <v>1962</v>
      </c>
      <c r="BE34" s="93">
        <v>2289</v>
      </c>
      <c r="BF34" s="93">
        <v>1955</v>
      </c>
      <c r="BG34" s="99">
        <v>6089</v>
      </c>
      <c r="BH34" s="93">
        <v>1256</v>
      </c>
      <c r="BI34" s="93">
        <v>1202</v>
      </c>
      <c r="BJ34" s="93">
        <v>2006</v>
      </c>
      <c r="BK34" s="93">
        <v>1625</v>
      </c>
      <c r="BL34" s="99">
        <v>8153</v>
      </c>
      <c r="BM34" s="93">
        <v>1686</v>
      </c>
      <c r="BN34" s="93">
        <v>2001</v>
      </c>
      <c r="BO34" s="93">
        <v>2601</v>
      </c>
      <c r="BP34" s="93">
        <v>1865</v>
      </c>
      <c r="BQ34" s="99">
        <v>9990</v>
      </c>
      <c r="BR34" s="93">
        <v>2327</v>
      </c>
      <c r="BS34" s="93">
        <v>2365</v>
      </c>
      <c r="BT34" s="93">
        <v>3048</v>
      </c>
      <c r="BU34" s="93">
        <v>2250</v>
      </c>
      <c r="BV34" s="99">
        <v>2281</v>
      </c>
      <c r="BW34" s="93">
        <v>2281</v>
      </c>
      <c r="BX34" s="93">
        <v>0</v>
      </c>
      <c r="BY34" s="93">
        <v>0</v>
      </c>
      <c r="BZ34" s="93">
        <v>0</v>
      </c>
    </row>
    <row r="35" spans="1:78" x14ac:dyDescent="0.2">
      <c r="A35" s="33" t="s">
        <v>77</v>
      </c>
      <c r="B35" s="93">
        <v>905</v>
      </c>
      <c r="C35" s="93">
        <v>783</v>
      </c>
      <c r="D35" s="99">
        <v>3082</v>
      </c>
      <c r="E35" s="93">
        <v>849</v>
      </c>
      <c r="F35" s="93">
        <v>830</v>
      </c>
      <c r="G35" s="93">
        <v>806</v>
      </c>
      <c r="H35" s="93">
        <v>597</v>
      </c>
      <c r="I35" s="99">
        <v>2289.6</v>
      </c>
      <c r="J35" s="93">
        <v>660</v>
      </c>
      <c r="K35" s="93">
        <v>572.85</v>
      </c>
      <c r="L35" s="93">
        <v>514.75</v>
      </c>
      <c r="M35" s="93">
        <v>542</v>
      </c>
      <c r="N35" s="99">
        <v>2684</v>
      </c>
      <c r="O35" s="93">
        <v>613</v>
      </c>
      <c r="P35" s="93">
        <v>706</v>
      </c>
      <c r="Q35" s="93">
        <v>679</v>
      </c>
      <c r="R35" s="93">
        <v>686</v>
      </c>
      <c r="S35" s="99">
        <v>3145</v>
      </c>
      <c r="T35" s="93">
        <v>567</v>
      </c>
      <c r="U35" s="93">
        <v>517</v>
      </c>
      <c r="V35" s="93">
        <v>1110</v>
      </c>
      <c r="W35" s="93">
        <v>951</v>
      </c>
      <c r="X35" s="99">
        <v>3353</v>
      </c>
      <c r="Y35" s="93">
        <v>852</v>
      </c>
      <c r="Z35" s="93">
        <v>1035</v>
      </c>
      <c r="AA35" s="93">
        <v>704</v>
      </c>
      <c r="AB35" s="93">
        <v>762</v>
      </c>
      <c r="AC35" s="99">
        <v>2671</v>
      </c>
      <c r="AD35" s="93">
        <v>431</v>
      </c>
      <c r="AE35" s="93">
        <v>681</v>
      </c>
      <c r="AF35" s="93">
        <v>817</v>
      </c>
      <c r="AG35" s="93">
        <v>742</v>
      </c>
      <c r="AH35" s="99">
        <v>1490</v>
      </c>
      <c r="AI35" s="93">
        <v>383</v>
      </c>
      <c r="AJ35" s="93">
        <v>404</v>
      </c>
      <c r="AK35" s="93">
        <v>427</v>
      </c>
      <c r="AL35" s="93">
        <v>276</v>
      </c>
      <c r="AM35" s="99">
        <v>1415</v>
      </c>
      <c r="AN35" s="93">
        <v>338</v>
      </c>
      <c r="AO35" s="93">
        <v>395</v>
      </c>
      <c r="AP35" s="93">
        <v>341</v>
      </c>
      <c r="AQ35" s="93">
        <v>341</v>
      </c>
      <c r="AR35" s="99">
        <v>1907</v>
      </c>
      <c r="AS35" s="93">
        <v>321</v>
      </c>
      <c r="AT35" s="93">
        <v>419</v>
      </c>
      <c r="AU35" s="93">
        <v>549</v>
      </c>
      <c r="AV35" s="93">
        <v>618</v>
      </c>
      <c r="AW35" s="99">
        <v>1924</v>
      </c>
      <c r="AX35" s="93">
        <v>653</v>
      </c>
      <c r="AY35" s="93">
        <v>562</v>
      </c>
      <c r="AZ35" s="93">
        <v>393</v>
      </c>
      <c r="BA35" s="93">
        <v>316</v>
      </c>
      <c r="BB35" s="99">
        <v>1299</v>
      </c>
      <c r="BC35" s="93">
        <v>268</v>
      </c>
      <c r="BD35" s="93">
        <v>286</v>
      </c>
      <c r="BE35" s="93">
        <v>377</v>
      </c>
      <c r="BF35" s="93">
        <v>368</v>
      </c>
      <c r="BG35" s="99">
        <v>3466</v>
      </c>
      <c r="BH35" s="93">
        <v>428</v>
      </c>
      <c r="BI35" s="93">
        <v>948</v>
      </c>
      <c r="BJ35" s="93">
        <v>820</v>
      </c>
      <c r="BK35" s="93">
        <v>1270</v>
      </c>
      <c r="BL35" s="99">
        <v>4287</v>
      </c>
      <c r="BM35" s="93">
        <v>491</v>
      </c>
      <c r="BN35" s="93">
        <v>924</v>
      </c>
      <c r="BO35" s="93">
        <v>1172</v>
      </c>
      <c r="BP35" s="93">
        <v>1700</v>
      </c>
      <c r="BQ35" s="99">
        <v>10852</v>
      </c>
      <c r="BR35" s="93">
        <v>2509</v>
      </c>
      <c r="BS35" s="93">
        <v>2202</v>
      </c>
      <c r="BT35" s="93">
        <v>2984</v>
      </c>
      <c r="BU35" s="93">
        <v>3157</v>
      </c>
      <c r="BV35" s="99">
        <v>4444</v>
      </c>
      <c r="BW35" s="93">
        <v>4444</v>
      </c>
      <c r="BX35" s="93">
        <v>0</v>
      </c>
      <c r="BY35" s="93">
        <v>0</v>
      </c>
      <c r="BZ35" s="93">
        <v>0</v>
      </c>
    </row>
    <row r="36" spans="1:78" x14ac:dyDescent="0.2">
      <c r="A36" s="19" t="s">
        <v>78</v>
      </c>
      <c r="B36" s="93">
        <v>5752</v>
      </c>
      <c r="C36" s="93">
        <v>6477</v>
      </c>
      <c r="D36" s="99">
        <v>21647</v>
      </c>
      <c r="E36" s="93">
        <v>5525</v>
      </c>
      <c r="F36" s="93">
        <v>5665</v>
      </c>
      <c r="G36" s="93">
        <v>5468</v>
      </c>
      <c r="H36" s="93">
        <v>4989</v>
      </c>
      <c r="I36" s="99">
        <v>21378.15</v>
      </c>
      <c r="J36" s="93">
        <v>4537</v>
      </c>
      <c r="K36" s="93">
        <v>7480.4</v>
      </c>
      <c r="L36" s="93">
        <v>4798.75</v>
      </c>
      <c r="M36" s="93">
        <v>4562</v>
      </c>
      <c r="N36" s="99">
        <v>15365</v>
      </c>
      <c r="O36" s="93">
        <v>4092</v>
      </c>
      <c r="P36" s="93">
        <v>4482</v>
      </c>
      <c r="Q36" s="93">
        <v>3704</v>
      </c>
      <c r="R36" s="93">
        <v>3087</v>
      </c>
      <c r="S36" s="99">
        <v>13063</v>
      </c>
      <c r="T36" s="93">
        <v>3515</v>
      </c>
      <c r="U36" s="93">
        <v>2734</v>
      </c>
      <c r="V36" s="93">
        <v>3171</v>
      </c>
      <c r="W36" s="93">
        <v>3643</v>
      </c>
      <c r="X36" s="99">
        <v>20723</v>
      </c>
      <c r="Y36" s="93">
        <v>5004</v>
      </c>
      <c r="Z36" s="93">
        <v>4938</v>
      </c>
      <c r="AA36" s="93">
        <v>5837</v>
      </c>
      <c r="AB36" s="93">
        <v>4944</v>
      </c>
      <c r="AC36" s="99">
        <v>18090</v>
      </c>
      <c r="AD36" s="93">
        <v>5611</v>
      </c>
      <c r="AE36" s="93">
        <v>5179</v>
      </c>
      <c r="AF36" s="93">
        <v>4130</v>
      </c>
      <c r="AG36" s="93">
        <v>3170</v>
      </c>
      <c r="AH36" s="99">
        <v>14907</v>
      </c>
      <c r="AI36" s="93">
        <v>4448</v>
      </c>
      <c r="AJ36" s="93">
        <v>3781</v>
      </c>
      <c r="AK36" s="93">
        <v>3609</v>
      </c>
      <c r="AL36" s="93">
        <v>3069</v>
      </c>
      <c r="AM36" s="99">
        <v>13466</v>
      </c>
      <c r="AN36" s="93">
        <v>3347</v>
      </c>
      <c r="AO36" s="93">
        <v>3585</v>
      </c>
      <c r="AP36" s="93">
        <v>3482</v>
      </c>
      <c r="AQ36" s="93">
        <v>3052</v>
      </c>
      <c r="AR36" s="99">
        <v>10829</v>
      </c>
      <c r="AS36" s="93">
        <v>3034</v>
      </c>
      <c r="AT36" s="93">
        <v>2679</v>
      </c>
      <c r="AU36" s="93">
        <v>2706</v>
      </c>
      <c r="AV36" s="93">
        <v>2410</v>
      </c>
      <c r="AW36" s="99">
        <v>8133</v>
      </c>
      <c r="AX36" s="93">
        <v>2205</v>
      </c>
      <c r="AY36" s="93">
        <v>1679</v>
      </c>
      <c r="AZ36" s="93">
        <v>2389</v>
      </c>
      <c r="BA36" s="93">
        <v>1860</v>
      </c>
      <c r="BB36" s="99">
        <v>6809</v>
      </c>
      <c r="BC36" s="93">
        <v>1634</v>
      </c>
      <c r="BD36" s="93">
        <v>1676</v>
      </c>
      <c r="BE36" s="93">
        <v>1912</v>
      </c>
      <c r="BF36" s="93">
        <v>1587</v>
      </c>
      <c r="BG36" s="99">
        <v>2623</v>
      </c>
      <c r="BH36" s="93">
        <v>828</v>
      </c>
      <c r="BI36" s="93">
        <v>254</v>
      </c>
      <c r="BJ36" s="93">
        <v>1186</v>
      </c>
      <c r="BK36" s="93">
        <v>355</v>
      </c>
      <c r="BL36" s="99">
        <v>3866</v>
      </c>
      <c r="BM36" s="93">
        <v>1195</v>
      </c>
      <c r="BN36" s="93">
        <v>1077</v>
      </c>
      <c r="BO36" s="93">
        <v>1429</v>
      </c>
      <c r="BP36" s="93">
        <v>165</v>
      </c>
      <c r="BQ36" s="99">
        <v>-862</v>
      </c>
      <c r="BR36" s="93">
        <v>-182</v>
      </c>
      <c r="BS36" s="93">
        <v>163</v>
      </c>
      <c r="BT36" s="93">
        <v>64</v>
      </c>
      <c r="BU36" s="93">
        <v>-907</v>
      </c>
      <c r="BV36" s="99">
        <v>1441</v>
      </c>
      <c r="BW36" s="93">
        <v>-2163</v>
      </c>
      <c r="BX36" s="93">
        <v>528</v>
      </c>
      <c r="BY36" s="93">
        <v>1521</v>
      </c>
      <c r="BZ36" s="93">
        <v>1555</v>
      </c>
    </row>
    <row r="37" spans="1:78" x14ac:dyDescent="0.2">
      <c r="A37" s="19" t="s">
        <v>79</v>
      </c>
      <c r="B37" s="95">
        <f t="shared" ref="B37" si="12">IFERROR(B35/B34,0)</f>
        <v>0.1359471233288268</v>
      </c>
      <c r="C37" s="95">
        <f t="shared" ref="C37:BM37" si="13">IFERROR(C35/C34,0)</f>
        <v>0.10785123966942149</v>
      </c>
      <c r="D37" s="98">
        <f t="shared" si="13"/>
        <v>0.12463100004043835</v>
      </c>
      <c r="E37" s="95">
        <f t="shared" si="13"/>
        <v>0.13319736429243803</v>
      </c>
      <c r="F37" s="95">
        <f t="shared" si="13"/>
        <v>0.12779060816012316</v>
      </c>
      <c r="G37" s="95">
        <f t="shared" si="13"/>
        <v>0.12846668791839336</v>
      </c>
      <c r="H37" s="95">
        <f t="shared" si="13"/>
        <v>0.10687432867883996</v>
      </c>
      <c r="I37" s="98">
        <f t="shared" si="13"/>
        <v>9.6739233767468388E-2</v>
      </c>
      <c r="J37" s="95">
        <f t="shared" si="13"/>
        <v>0.12699634404464114</v>
      </c>
      <c r="K37" s="95">
        <f t="shared" si="13"/>
        <v>7.1132772483158982E-2</v>
      </c>
      <c r="L37" s="95">
        <f t="shared" si="13"/>
        <v>9.6875882186882464E-2</v>
      </c>
      <c r="M37" s="95">
        <f t="shared" si="13"/>
        <v>0.10619122257053291</v>
      </c>
      <c r="N37" s="98">
        <f t="shared" si="13"/>
        <v>0.14870629951797884</v>
      </c>
      <c r="O37" s="95">
        <f t="shared" si="13"/>
        <v>0.13028692879914985</v>
      </c>
      <c r="P37" s="95">
        <f t="shared" si="13"/>
        <v>0.13608326908249807</v>
      </c>
      <c r="Q37" s="95">
        <f t="shared" si="13"/>
        <v>0.15491672370522472</v>
      </c>
      <c r="R37" s="95">
        <f t="shared" si="13"/>
        <v>0.18181818181818182</v>
      </c>
      <c r="S37" s="98">
        <f t="shared" si="13"/>
        <v>0.19403998025666339</v>
      </c>
      <c r="T37" s="95">
        <f t="shared" si="13"/>
        <v>0.13890249877511024</v>
      </c>
      <c r="U37" s="95">
        <f t="shared" si="13"/>
        <v>0.15902799138726545</v>
      </c>
      <c r="V37" s="95">
        <f t="shared" si="13"/>
        <v>0.2592852137351086</v>
      </c>
      <c r="W37" s="95">
        <f t="shared" si="13"/>
        <v>0.20700914235959947</v>
      </c>
      <c r="X37" s="98">
        <f t="shared" si="13"/>
        <v>0.13926732015284932</v>
      </c>
      <c r="Y37" s="95">
        <f t="shared" si="13"/>
        <v>0.14549180327868852</v>
      </c>
      <c r="Z37" s="95">
        <f t="shared" si="13"/>
        <v>0.17327975891511804</v>
      </c>
      <c r="AA37" s="95">
        <f t="shared" si="13"/>
        <v>0.10762880293533099</v>
      </c>
      <c r="AB37" s="95">
        <f t="shared" si="13"/>
        <v>0.13354363827549948</v>
      </c>
      <c r="AC37" s="98">
        <f t="shared" si="13"/>
        <v>0.12865468908048744</v>
      </c>
      <c r="AD37" s="95">
        <f t="shared" si="13"/>
        <v>7.1333995365772923E-2</v>
      </c>
      <c r="AE37" s="95">
        <f t="shared" si="13"/>
        <v>0.11621160409556314</v>
      </c>
      <c r="AF37" s="95">
        <f t="shared" si="13"/>
        <v>0.16515059632100262</v>
      </c>
      <c r="AG37" s="95">
        <f t="shared" si="13"/>
        <v>0.18967280163599182</v>
      </c>
      <c r="AH37" s="98">
        <f t="shared" si="13"/>
        <v>9.0870281148990664E-2</v>
      </c>
      <c r="AI37" s="95">
        <f t="shared" si="13"/>
        <v>7.9279652245911825E-2</v>
      </c>
      <c r="AJ37" s="95">
        <f t="shared" si="13"/>
        <v>9.6535244922341695E-2</v>
      </c>
      <c r="AK37" s="95">
        <f t="shared" si="13"/>
        <v>0.10579781962338949</v>
      </c>
      <c r="AL37" s="95">
        <f t="shared" si="13"/>
        <v>8.2511210762331838E-2</v>
      </c>
      <c r="AM37" s="98">
        <f t="shared" si="13"/>
        <v>9.5087695719373699E-2</v>
      </c>
      <c r="AN37" s="95">
        <f t="shared" si="13"/>
        <v>9.1723202170963358E-2</v>
      </c>
      <c r="AO37" s="95">
        <f t="shared" si="13"/>
        <v>9.9246231155778894E-2</v>
      </c>
      <c r="AP37" s="95">
        <f t="shared" si="13"/>
        <v>8.9196965733716979E-2</v>
      </c>
      <c r="AQ37" s="95">
        <f t="shared" si="13"/>
        <v>0.10050103153551429</v>
      </c>
      <c r="AR37" s="98">
        <f t="shared" si="13"/>
        <v>0.14973304020100503</v>
      </c>
      <c r="AS37" s="95">
        <f t="shared" si="13"/>
        <v>9.5678092399403877E-2</v>
      </c>
      <c r="AT37" s="95">
        <f t="shared" si="13"/>
        <v>0.13524854744996773</v>
      </c>
      <c r="AU37" s="95">
        <f t="shared" si="13"/>
        <v>0.16866359447004609</v>
      </c>
      <c r="AV37" s="95">
        <f t="shared" si="13"/>
        <v>0.20409511228533686</v>
      </c>
      <c r="AW37" s="98">
        <f t="shared" si="13"/>
        <v>0.19130953564681316</v>
      </c>
      <c r="AX37" s="95">
        <f t="shared" si="13"/>
        <v>0.22848145556333099</v>
      </c>
      <c r="AY37" s="95">
        <f t="shared" si="13"/>
        <v>0.25078090138331099</v>
      </c>
      <c r="AZ37" s="95">
        <f t="shared" si="13"/>
        <v>0.14126527677929548</v>
      </c>
      <c r="BA37" s="95">
        <f t="shared" si="13"/>
        <v>0.14522058823529413</v>
      </c>
      <c r="BB37" s="98">
        <f t="shared" si="13"/>
        <v>0.16021213616181548</v>
      </c>
      <c r="BC37" s="95">
        <f t="shared" si="13"/>
        <v>0.14090431125131442</v>
      </c>
      <c r="BD37" s="95">
        <f t="shared" si="13"/>
        <v>0.14576962283384301</v>
      </c>
      <c r="BE37" s="95">
        <f t="shared" si="13"/>
        <v>0.16470074268239407</v>
      </c>
      <c r="BF37" s="95">
        <f t="shared" si="13"/>
        <v>0.18823529411764706</v>
      </c>
      <c r="BG37" s="98">
        <f t="shared" si="13"/>
        <v>0.56922318935785843</v>
      </c>
      <c r="BH37" s="95">
        <f t="shared" si="13"/>
        <v>0.34076433121019106</v>
      </c>
      <c r="BI37" s="95">
        <f t="shared" si="13"/>
        <v>0.78868552412645587</v>
      </c>
      <c r="BJ37" s="95">
        <f t="shared" si="13"/>
        <v>0.40877367896311068</v>
      </c>
      <c r="BK37" s="95">
        <f t="shared" si="13"/>
        <v>0.78153846153846152</v>
      </c>
      <c r="BL37" s="98">
        <f t="shared" si="13"/>
        <v>0.5258187170366736</v>
      </c>
      <c r="BM37" s="95">
        <f t="shared" si="13"/>
        <v>0.29122182680901543</v>
      </c>
      <c r="BN37" s="95">
        <f t="shared" ref="BN37:BZ37" si="14">IFERROR(BN35/BN34,0)</f>
        <v>0.46176911544227889</v>
      </c>
      <c r="BO37" s="95">
        <f t="shared" si="14"/>
        <v>0.45059592464436754</v>
      </c>
      <c r="BP37" s="95">
        <f t="shared" si="14"/>
        <v>0.91152815013404831</v>
      </c>
      <c r="BQ37" s="98">
        <f t="shared" si="14"/>
        <v>1.0862862862862863</v>
      </c>
      <c r="BR37" s="95">
        <f t="shared" si="14"/>
        <v>1.0782122905027933</v>
      </c>
      <c r="BS37" s="95">
        <f t="shared" si="14"/>
        <v>0.93107822410147989</v>
      </c>
      <c r="BT37" s="95">
        <f t="shared" si="14"/>
        <v>0.97900262467191601</v>
      </c>
      <c r="BU37" s="95">
        <f t="shared" si="14"/>
        <v>1.4031111111111112</v>
      </c>
      <c r="BV37" s="98">
        <f t="shared" si="14"/>
        <v>1.9482683033757124</v>
      </c>
      <c r="BW37" s="95">
        <f t="shared" si="14"/>
        <v>1.9482683033757124</v>
      </c>
      <c r="BX37" s="95">
        <f t="shared" si="14"/>
        <v>0</v>
      </c>
      <c r="BY37" s="95">
        <f t="shared" si="14"/>
        <v>0</v>
      </c>
      <c r="BZ37" s="95">
        <f t="shared" si="14"/>
        <v>0</v>
      </c>
    </row>
    <row r="38" spans="1:78" x14ac:dyDescent="0.2">
      <c r="A38" s="33" t="s">
        <v>80</v>
      </c>
      <c r="B38" s="24">
        <f t="shared" ref="B38" si="15">IFERROR(B27*1000/B34,0)</f>
        <v>241.77219202042963</v>
      </c>
      <c r="C38" s="24">
        <f t="shared" ref="C38:BM38" si="16">IFERROR(C27*1000/C34,0)</f>
        <v>234.29801238980716</v>
      </c>
      <c r="D38" s="97">
        <f t="shared" si="16"/>
        <v>218.07071164584093</v>
      </c>
      <c r="E38" s="24">
        <f t="shared" si="16"/>
        <v>220.12205906181364</v>
      </c>
      <c r="F38" s="24">
        <f t="shared" si="16"/>
        <v>216.8801985265589</v>
      </c>
      <c r="G38" s="24">
        <f t="shared" si="16"/>
        <v>217.97023138508132</v>
      </c>
      <c r="H38" s="24">
        <f t="shared" si="16"/>
        <v>217.22708605263159</v>
      </c>
      <c r="I38" s="97">
        <f t="shared" si="16"/>
        <v>211.44151017555541</v>
      </c>
      <c r="J38" s="24">
        <f t="shared" si="16"/>
        <v>216.36668289590148</v>
      </c>
      <c r="K38" s="24">
        <f t="shared" si="16"/>
        <v>208.20545685779035</v>
      </c>
      <c r="L38" s="24">
        <f t="shared" si="16"/>
        <v>212.06663831890486</v>
      </c>
      <c r="M38" s="24">
        <f t="shared" si="16"/>
        <v>210.88175417319749</v>
      </c>
      <c r="N38" s="97">
        <f t="shared" si="16"/>
        <v>202.96416127015351</v>
      </c>
      <c r="O38" s="24">
        <f t="shared" si="16"/>
        <v>205.96133200212543</v>
      </c>
      <c r="P38" s="24">
        <f t="shared" si="16"/>
        <v>206.26445643793369</v>
      </c>
      <c r="Q38" s="24">
        <f t="shared" si="16"/>
        <v>203.32093653661872</v>
      </c>
      <c r="R38" s="24">
        <f t="shared" si="16"/>
        <v>194.27511264245959</v>
      </c>
      <c r="S38" s="97">
        <f t="shared" si="16"/>
        <v>177.05454096742349</v>
      </c>
      <c r="T38" s="24">
        <f t="shared" si="16"/>
        <v>188.9514943655071</v>
      </c>
      <c r="U38" s="24">
        <f t="shared" si="16"/>
        <v>184.49707782220855</v>
      </c>
      <c r="V38" s="24">
        <f t="shared" si="16"/>
        <v>176.1737911702873</v>
      </c>
      <c r="W38" s="24">
        <f t="shared" si="16"/>
        <v>162.03744013931214</v>
      </c>
      <c r="X38" s="97">
        <f t="shared" si="16"/>
        <v>150.58979896992855</v>
      </c>
      <c r="Y38" s="24">
        <f t="shared" si="16"/>
        <v>157.76980874316939</v>
      </c>
      <c r="Z38" s="24">
        <f t="shared" si="16"/>
        <v>155.11468273899214</v>
      </c>
      <c r="AA38" s="24">
        <f t="shared" si="16"/>
        <v>147.22519492432349</v>
      </c>
      <c r="AB38" s="24">
        <f t="shared" si="16"/>
        <v>142.34139502278305</v>
      </c>
      <c r="AC38" s="97">
        <f t="shared" si="16"/>
        <v>140.69649824189585</v>
      </c>
      <c r="AD38" s="24">
        <f t="shared" si="16"/>
        <v>141.45978152929493</v>
      </c>
      <c r="AE38" s="24">
        <f t="shared" si="16"/>
        <v>142.67918088737201</v>
      </c>
      <c r="AF38" s="24">
        <f t="shared" si="16"/>
        <v>139.33697190216293</v>
      </c>
      <c r="AG38" s="24">
        <f t="shared" si="16"/>
        <v>138.26687116564418</v>
      </c>
      <c r="AH38" s="97">
        <f t="shared" si="16"/>
        <v>136.57376349332196</v>
      </c>
      <c r="AI38" s="24">
        <f t="shared" si="16"/>
        <v>138.56344442144484</v>
      </c>
      <c r="AJ38" s="24">
        <f t="shared" si="16"/>
        <v>141.02747909199522</v>
      </c>
      <c r="AK38" s="24">
        <f t="shared" si="16"/>
        <v>133.02775024777006</v>
      </c>
      <c r="AL38" s="24">
        <f t="shared" si="16"/>
        <v>132.43647234678625</v>
      </c>
      <c r="AM38" s="97">
        <f t="shared" si="16"/>
        <v>137.57139977152073</v>
      </c>
      <c r="AN38" s="24">
        <f t="shared" si="16"/>
        <v>136.85210312075984</v>
      </c>
      <c r="AO38" s="24">
        <f t="shared" si="16"/>
        <v>136.55778894472363</v>
      </c>
      <c r="AP38" s="24">
        <f t="shared" si="16"/>
        <v>138.13758828145436</v>
      </c>
      <c r="AQ38" s="24">
        <f t="shared" si="16"/>
        <v>138.87415266725611</v>
      </c>
      <c r="AR38" s="97">
        <f t="shared" si="16"/>
        <v>141.92054020100502</v>
      </c>
      <c r="AS38" s="24">
        <f t="shared" si="16"/>
        <v>142.38450074515649</v>
      </c>
      <c r="AT38" s="24">
        <f t="shared" si="16"/>
        <v>143.02775984506133</v>
      </c>
      <c r="AU38" s="24">
        <f t="shared" si="16"/>
        <v>142.18125960061445</v>
      </c>
      <c r="AV38" s="24">
        <f t="shared" si="16"/>
        <v>139.99339498018495</v>
      </c>
      <c r="AW38" s="97">
        <f t="shared" si="16"/>
        <v>140.95654767823407</v>
      </c>
      <c r="AX38" s="24">
        <f t="shared" si="16"/>
        <v>141.11266620013996</v>
      </c>
      <c r="AY38" s="24">
        <f t="shared" si="16"/>
        <v>142.21329763498437</v>
      </c>
      <c r="AZ38" s="24">
        <f t="shared" si="16"/>
        <v>137.63479511143063</v>
      </c>
      <c r="BA38" s="24">
        <f t="shared" si="16"/>
        <v>143.70404411764707</v>
      </c>
      <c r="BB38" s="97">
        <f t="shared" si="16"/>
        <v>149.0009866798224</v>
      </c>
      <c r="BC38" s="24">
        <f t="shared" si="16"/>
        <v>145.79390115667718</v>
      </c>
      <c r="BD38" s="24">
        <f t="shared" si="16"/>
        <v>146.38124362895005</v>
      </c>
      <c r="BE38" s="24">
        <f t="shared" si="16"/>
        <v>150.15290519877675</v>
      </c>
      <c r="BF38" s="24">
        <f t="shared" si="16"/>
        <v>153.40153452685422</v>
      </c>
      <c r="BG38" s="97">
        <f t="shared" si="16"/>
        <v>150.99359500739038</v>
      </c>
      <c r="BH38" s="24">
        <f t="shared" si="16"/>
        <v>153.58280254777071</v>
      </c>
      <c r="BI38" s="24">
        <f t="shared" si="16"/>
        <v>151.58069883527455</v>
      </c>
      <c r="BJ38" s="24">
        <f t="shared" si="16"/>
        <v>149.2023928215354</v>
      </c>
      <c r="BK38" s="24">
        <f t="shared" si="16"/>
        <v>150.7076923076923</v>
      </c>
      <c r="BL38" s="97">
        <f t="shared" si="16"/>
        <v>133.60726113087208</v>
      </c>
      <c r="BM38" s="24">
        <f t="shared" si="16"/>
        <v>141.57769869513641</v>
      </c>
      <c r="BN38" s="24">
        <f t="shared" ref="BN38:BZ38" si="17">IFERROR(BN27*1000/BN34,0)</f>
        <v>141.72913543228387</v>
      </c>
      <c r="BO38" s="24">
        <f t="shared" si="17"/>
        <v>125.99000384467513</v>
      </c>
      <c r="BP38" s="24">
        <f t="shared" si="17"/>
        <v>128.31099195710456</v>
      </c>
      <c r="BQ38" s="97">
        <f t="shared" si="17"/>
        <v>109.29929929929929</v>
      </c>
      <c r="BR38" s="24">
        <f t="shared" si="17"/>
        <v>107.00472711645897</v>
      </c>
      <c r="BS38" s="24">
        <f t="shared" si="17"/>
        <v>105.28541226215644</v>
      </c>
      <c r="BT38" s="24">
        <f t="shared" si="17"/>
        <v>113.12335958005249</v>
      </c>
      <c r="BU38" s="24">
        <f t="shared" si="17"/>
        <v>110.71111111111111</v>
      </c>
      <c r="BV38" s="97">
        <f t="shared" si="17"/>
        <v>109.16264796142043</v>
      </c>
      <c r="BW38" s="24">
        <f t="shared" si="17"/>
        <v>109.16264796142043</v>
      </c>
      <c r="BX38" s="24">
        <f t="shared" si="17"/>
        <v>0</v>
      </c>
      <c r="BY38" s="24">
        <f t="shared" si="17"/>
        <v>0</v>
      </c>
      <c r="BZ38" s="24">
        <f t="shared" si="17"/>
        <v>0</v>
      </c>
    </row>
    <row r="39" spans="1:78" x14ac:dyDescent="0.2">
      <c r="A39" s="33" t="s">
        <v>81</v>
      </c>
      <c r="B39" s="24">
        <f t="shared" ref="B39" si="18">IFERROR(B30*1000/B36,0)</f>
        <v>243.79157769297638</v>
      </c>
      <c r="C39" s="24">
        <f t="shared" ref="C39:BM39" si="19">IFERROR(C30*1000/C36,0)</f>
        <v>236.68707436930674</v>
      </c>
      <c r="D39" s="97">
        <f t="shared" si="19"/>
        <v>219.07639461033867</v>
      </c>
      <c r="E39" s="24">
        <f t="shared" si="19"/>
        <v>221.78674695203625</v>
      </c>
      <c r="F39" s="24">
        <f t="shared" si="19"/>
        <v>217.59641915445721</v>
      </c>
      <c r="G39" s="24">
        <f t="shared" si="19"/>
        <v>218.72476494513541</v>
      </c>
      <c r="H39" s="24">
        <f t="shared" si="19"/>
        <v>218.14075125075166</v>
      </c>
      <c r="I39" s="97">
        <f t="shared" si="19"/>
        <v>211.5825156672818</v>
      </c>
      <c r="J39" s="24">
        <f t="shared" si="19"/>
        <v>216.97468100506941</v>
      </c>
      <c r="K39" s="24">
        <f t="shared" si="19"/>
        <v>207.82262357093205</v>
      </c>
      <c r="L39" s="24">
        <f t="shared" si="19"/>
        <v>212.43658688252171</v>
      </c>
      <c r="M39" s="24">
        <f t="shared" si="19"/>
        <v>211.4866735927225</v>
      </c>
      <c r="N39" s="97">
        <f t="shared" si="19"/>
        <v>204.07770322811584</v>
      </c>
      <c r="O39" s="24">
        <f t="shared" si="19"/>
        <v>205.86348817204299</v>
      </c>
      <c r="P39" s="24">
        <f t="shared" si="19"/>
        <v>206.09103078982596</v>
      </c>
      <c r="Q39" s="24">
        <f t="shared" si="19"/>
        <v>204.76795801835851</v>
      </c>
      <c r="R39" s="24">
        <f t="shared" si="19"/>
        <v>197.9591836734694</v>
      </c>
      <c r="S39" s="97">
        <f t="shared" si="19"/>
        <v>180.86963178442932</v>
      </c>
      <c r="T39" s="24">
        <f t="shared" si="19"/>
        <v>191.66429587482219</v>
      </c>
      <c r="U39" s="24">
        <f t="shared" si="19"/>
        <v>188.00292611558157</v>
      </c>
      <c r="V39" s="24">
        <f t="shared" si="19"/>
        <v>182.15074109113843</v>
      </c>
      <c r="W39" s="24">
        <f t="shared" si="19"/>
        <v>163.98258161405431</v>
      </c>
      <c r="X39" s="97">
        <f t="shared" si="19"/>
        <v>151.56106741301934</v>
      </c>
      <c r="Y39" s="24">
        <f t="shared" si="19"/>
        <v>159.5523581135092</v>
      </c>
      <c r="Z39" s="24">
        <f t="shared" si="19"/>
        <v>157.20939651680843</v>
      </c>
      <c r="AA39" s="24">
        <f t="shared" si="19"/>
        <v>147.72999828679116</v>
      </c>
      <c r="AB39" s="24">
        <f t="shared" si="19"/>
        <v>142.37459546925567</v>
      </c>
      <c r="AC39" s="97">
        <f t="shared" si="19"/>
        <v>141.15533443891653</v>
      </c>
      <c r="AD39" s="24">
        <f t="shared" si="19"/>
        <v>141.72161824986634</v>
      </c>
      <c r="AE39" s="24">
        <f t="shared" si="19"/>
        <v>143.29021046534081</v>
      </c>
      <c r="AF39" s="24">
        <f t="shared" si="19"/>
        <v>139.56416464891041</v>
      </c>
      <c r="AG39" s="24">
        <f t="shared" si="19"/>
        <v>138.70662460567823</v>
      </c>
      <c r="AH39" s="97">
        <f t="shared" si="19"/>
        <v>136.82162742335817</v>
      </c>
      <c r="AI39" s="24">
        <f t="shared" si="19"/>
        <v>138.46672661870502</v>
      </c>
      <c r="AJ39" s="24">
        <f t="shared" si="19"/>
        <v>141.99947103940755</v>
      </c>
      <c r="AK39" s="24">
        <f t="shared" si="19"/>
        <v>132.97312274868383</v>
      </c>
      <c r="AL39" s="24">
        <f t="shared" si="19"/>
        <v>132.58390355164548</v>
      </c>
      <c r="AM39" s="97">
        <f t="shared" si="19"/>
        <v>137.73949205406208</v>
      </c>
      <c r="AN39" s="24">
        <f t="shared" si="19"/>
        <v>137.28712279653422</v>
      </c>
      <c r="AO39" s="24">
        <f t="shared" si="19"/>
        <v>136.65271966527197</v>
      </c>
      <c r="AP39" s="24">
        <f t="shared" si="19"/>
        <v>138.22515795519817</v>
      </c>
      <c r="AQ39" s="24">
        <f t="shared" si="19"/>
        <v>138.99082568807339</v>
      </c>
      <c r="AR39" s="97">
        <f t="shared" si="19"/>
        <v>142.63551574475943</v>
      </c>
      <c r="AS39" s="24">
        <f t="shared" si="19"/>
        <v>142.88068556361239</v>
      </c>
      <c r="AT39" s="24">
        <f t="shared" si="19"/>
        <v>143.82232176185144</v>
      </c>
      <c r="AU39" s="24">
        <f t="shared" si="19"/>
        <v>143.01552106430154</v>
      </c>
      <c r="AV39" s="24">
        <f t="shared" si="19"/>
        <v>140.62240663900414</v>
      </c>
      <c r="AW39" s="97">
        <f t="shared" si="19"/>
        <v>140.35411287347841</v>
      </c>
      <c r="AX39" s="24">
        <f t="shared" si="19"/>
        <v>141.36054421768708</v>
      </c>
      <c r="AY39" s="24">
        <f t="shared" si="19"/>
        <v>142.16795711733175</v>
      </c>
      <c r="AZ39" s="24">
        <f t="shared" si="19"/>
        <v>135.99832565927167</v>
      </c>
      <c r="BA39" s="24">
        <f t="shared" si="19"/>
        <v>143.1720430107527</v>
      </c>
      <c r="BB39" s="97">
        <f t="shared" si="19"/>
        <v>149.12615655749744</v>
      </c>
      <c r="BC39" s="24">
        <f t="shared" si="19"/>
        <v>145.34883720930233</v>
      </c>
      <c r="BD39" s="24">
        <f t="shared" si="19"/>
        <v>146.30071599045345</v>
      </c>
      <c r="BE39" s="24">
        <f t="shared" si="19"/>
        <v>151.35983263598325</v>
      </c>
      <c r="BF39" s="24">
        <f t="shared" si="19"/>
        <v>153.37114051669818</v>
      </c>
      <c r="BG39" s="97">
        <f t="shared" si="19"/>
        <v>150.97216927182615</v>
      </c>
      <c r="BH39" s="24">
        <f t="shared" si="19"/>
        <v>152.89855072463769</v>
      </c>
      <c r="BI39" s="24">
        <f t="shared" si="19"/>
        <v>141.33858267716536</v>
      </c>
      <c r="BJ39" s="24">
        <f t="shared" si="19"/>
        <v>153.20404721753795</v>
      </c>
      <c r="BK39" s="24">
        <f t="shared" si="19"/>
        <v>145.91549295774647</v>
      </c>
      <c r="BL39" s="97">
        <f t="shared" si="19"/>
        <v>126.84945680289705</v>
      </c>
      <c r="BM39" s="24">
        <f t="shared" si="19"/>
        <v>136.90376569037656</v>
      </c>
      <c r="BN39" s="24">
        <f t="shared" ref="BN39:BZ39" si="20">IFERROR(BN30*1000/BN36,0)</f>
        <v>139.46146703806872</v>
      </c>
      <c r="BO39" s="24">
        <f t="shared" si="20"/>
        <v>118.82435269419175</v>
      </c>
      <c r="BP39" s="24">
        <f t="shared" si="20"/>
        <v>41.212121212121211</v>
      </c>
      <c r="BQ39" s="97">
        <f t="shared" si="20"/>
        <v>86.194895591647338</v>
      </c>
      <c r="BR39" s="24">
        <f t="shared" si="20"/>
        <v>163.1868131868132</v>
      </c>
      <c r="BS39" s="24">
        <f t="shared" si="20"/>
        <v>184.66257668711657</v>
      </c>
      <c r="BT39" s="24">
        <f t="shared" si="20"/>
        <v>245.3125</v>
      </c>
      <c r="BU39" s="24">
        <f t="shared" si="20"/>
        <v>99.669239250275638</v>
      </c>
      <c r="BV39" s="97">
        <f t="shared" si="20"/>
        <v>229.14642609299099</v>
      </c>
      <c r="BW39" s="24">
        <f t="shared" si="20"/>
        <v>101.15580212667591</v>
      </c>
      <c r="BX39" s="24">
        <f t="shared" si="20"/>
        <v>184.65909090909091</v>
      </c>
      <c r="BY39" s="24">
        <f t="shared" si="20"/>
        <v>147.07429322813937</v>
      </c>
      <c r="BZ39" s="24">
        <f t="shared" si="20"/>
        <v>146.49517684887459</v>
      </c>
    </row>
    <row r="40" spans="1:78" x14ac:dyDescent="0.2">
      <c r="A40" s="33" t="s">
        <v>82</v>
      </c>
      <c r="B40" s="24">
        <f t="shared" ref="B40" si="21">IFERROR(B29*1000/B35,0)</f>
        <v>228.93737833149174</v>
      </c>
      <c r="C40" s="24">
        <f t="shared" ref="C40:BM40" si="22">IFERROR(C29*1000/C35,0)</f>
        <v>214.53561846743295</v>
      </c>
      <c r="D40" s="97">
        <f t="shared" si="22"/>
        <v>211.00711036988966</v>
      </c>
      <c r="E40" s="24">
        <f t="shared" si="22"/>
        <v>209.28884281507658</v>
      </c>
      <c r="F40" s="24">
        <f t="shared" si="22"/>
        <v>211.99177701204817</v>
      </c>
      <c r="G40" s="24">
        <f t="shared" si="22"/>
        <v>212.85138584367243</v>
      </c>
      <c r="H40" s="24">
        <f t="shared" si="22"/>
        <v>209.59178341708542</v>
      </c>
      <c r="I40" s="97">
        <f t="shared" si="22"/>
        <v>210.12493236591544</v>
      </c>
      <c r="J40" s="24">
        <f t="shared" si="22"/>
        <v>212.18715649999999</v>
      </c>
      <c r="K40" s="24">
        <f t="shared" si="22"/>
        <v>213.20457725408048</v>
      </c>
      <c r="L40" s="24">
        <f t="shared" si="22"/>
        <v>208.61779777561924</v>
      </c>
      <c r="M40" s="24">
        <f t="shared" si="22"/>
        <v>205.7901630442804</v>
      </c>
      <c r="N40" s="97">
        <f t="shared" si="22"/>
        <v>196.59084270119226</v>
      </c>
      <c r="O40" s="24">
        <f t="shared" si="22"/>
        <v>206.61447548123979</v>
      </c>
      <c r="P40" s="24">
        <f t="shared" si="22"/>
        <v>207.36543909348441</v>
      </c>
      <c r="Q40" s="24">
        <f t="shared" si="22"/>
        <v>195.42731714285716</v>
      </c>
      <c r="R40" s="24">
        <f t="shared" si="22"/>
        <v>177.69679300291546</v>
      </c>
      <c r="S40" s="97">
        <f t="shared" si="22"/>
        <v>161.20826709062004</v>
      </c>
      <c r="T40" s="24">
        <f t="shared" si="22"/>
        <v>172.13403880070547</v>
      </c>
      <c r="U40" s="24">
        <f t="shared" si="22"/>
        <v>165.95744680851064</v>
      </c>
      <c r="V40" s="24">
        <f t="shared" si="22"/>
        <v>159.09909909909911</v>
      </c>
      <c r="W40" s="24">
        <f t="shared" si="22"/>
        <v>154.57413249211356</v>
      </c>
      <c r="X40" s="97">
        <f t="shared" si="22"/>
        <v>144.58693707127946</v>
      </c>
      <c r="Y40" s="24">
        <f t="shared" si="22"/>
        <v>147.41784037558685</v>
      </c>
      <c r="Z40" s="24">
        <f t="shared" si="22"/>
        <v>145.12077294685992</v>
      </c>
      <c r="AA40" s="24">
        <f t="shared" si="22"/>
        <v>143.03977272727272</v>
      </c>
      <c r="AB40" s="24">
        <f t="shared" si="22"/>
        <v>142.1259842519685</v>
      </c>
      <c r="AC40" s="97">
        <f t="shared" si="22"/>
        <v>137.58891800823662</v>
      </c>
      <c r="AD40" s="24">
        <f t="shared" si="22"/>
        <v>138.05104408352668</v>
      </c>
      <c r="AE40" s="24">
        <f t="shared" si="22"/>
        <v>138.03230543318648</v>
      </c>
      <c r="AF40" s="24">
        <f t="shared" si="22"/>
        <v>138.06609547123622</v>
      </c>
      <c r="AG40" s="24">
        <f t="shared" si="22"/>
        <v>136.38814016172506</v>
      </c>
      <c r="AH40" s="97">
        <f t="shared" si="22"/>
        <v>134.09395973154363</v>
      </c>
      <c r="AI40" s="24">
        <f t="shared" si="22"/>
        <v>139.68668407310705</v>
      </c>
      <c r="AJ40" s="24">
        <f t="shared" si="22"/>
        <v>131.93069306930693</v>
      </c>
      <c r="AK40" s="24">
        <f t="shared" si="22"/>
        <v>133.4894613583138</v>
      </c>
      <c r="AL40" s="24">
        <f t="shared" si="22"/>
        <v>130.43478260869566</v>
      </c>
      <c r="AM40" s="97">
        <f t="shared" si="22"/>
        <v>135.97173144876325</v>
      </c>
      <c r="AN40" s="24">
        <f t="shared" si="22"/>
        <v>132.84023668639054</v>
      </c>
      <c r="AO40" s="24">
        <f t="shared" si="22"/>
        <v>135.69620253164558</v>
      </c>
      <c r="AP40" s="24">
        <f t="shared" si="22"/>
        <v>137.5366568914956</v>
      </c>
      <c r="AQ40" s="24">
        <f t="shared" si="22"/>
        <v>137.82991202346042</v>
      </c>
      <c r="AR40" s="97">
        <f t="shared" si="22"/>
        <v>137.75563712637651</v>
      </c>
      <c r="AS40" s="24">
        <f t="shared" si="22"/>
        <v>137.69470404984423</v>
      </c>
      <c r="AT40" s="24">
        <f t="shared" si="22"/>
        <v>138.18615751789977</v>
      </c>
      <c r="AU40" s="24">
        <f t="shared" si="22"/>
        <v>136.97632058287795</v>
      </c>
      <c r="AV40" s="24">
        <f t="shared" si="22"/>
        <v>138.18770226537217</v>
      </c>
      <c r="AW40" s="97">
        <f t="shared" si="22"/>
        <v>143.65904365904365</v>
      </c>
      <c r="AX40" s="24">
        <f t="shared" si="22"/>
        <v>140.58192955589587</v>
      </c>
      <c r="AY40" s="24">
        <f t="shared" si="22"/>
        <v>142.34875444839858</v>
      </c>
      <c r="AZ40" s="24">
        <f t="shared" si="22"/>
        <v>147.83715012722647</v>
      </c>
      <c r="BA40" s="24">
        <f t="shared" si="22"/>
        <v>147.15189873417722</v>
      </c>
      <c r="BB40" s="97">
        <f t="shared" si="22"/>
        <v>148.34488067744419</v>
      </c>
      <c r="BC40" s="24">
        <f t="shared" si="22"/>
        <v>148.88059701492537</v>
      </c>
      <c r="BD40" s="24">
        <f t="shared" si="22"/>
        <v>146.85314685314685</v>
      </c>
      <c r="BE40" s="24">
        <f t="shared" si="22"/>
        <v>144.0318302387268</v>
      </c>
      <c r="BF40" s="24">
        <f t="shared" si="22"/>
        <v>152.17391304347825</v>
      </c>
      <c r="BG40" s="97">
        <f t="shared" si="22"/>
        <v>151.00980957876516</v>
      </c>
      <c r="BH40" s="24">
        <f t="shared" si="22"/>
        <v>154.90654205607476</v>
      </c>
      <c r="BI40" s="24">
        <f t="shared" si="22"/>
        <v>154.32489451476792</v>
      </c>
      <c r="BJ40" s="24">
        <f t="shared" si="22"/>
        <v>143.41463414634146</v>
      </c>
      <c r="BK40" s="24">
        <f t="shared" si="22"/>
        <v>152.1259842519685</v>
      </c>
      <c r="BL40" s="97">
        <f t="shared" si="22"/>
        <v>139.7014229064614</v>
      </c>
      <c r="BM40" s="24">
        <f t="shared" si="22"/>
        <v>152.9531568228106</v>
      </c>
      <c r="BN40" s="24">
        <f t="shared" ref="BN40:BZ40" si="23">IFERROR(BN29*1000/BN35,0)</f>
        <v>144.48051948051949</v>
      </c>
      <c r="BO40" s="24">
        <f t="shared" si="23"/>
        <v>134.64163822525597</v>
      </c>
      <c r="BP40" s="24">
        <f t="shared" si="23"/>
        <v>136.76470588235293</v>
      </c>
      <c r="BQ40" s="97">
        <f t="shared" si="23"/>
        <v>107.4640619240693</v>
      </c>
      <c r="BR40" s="24">
        <f t="shared" si="23"/>
        <v>111.08011159824632</v>
      </c>
      <c r="BS40" s="24">
        <f t="shared" si="23"/>
        <v>99.4550408719346</v>
      </c>
      <c r="BT40" s="24">
        <f t="shared" si="23"/>
        <v>110.28820375335121</v>
      </c>
      <c r="BU40" s="24">
        <f t="shared" si="23"/>
        <v>107.53880266075387</v>
      </c>
      <c r="BV40" s="97">
        <f t="shared" si="23"/>
        <v>105.26552655265526</v>
      </c>
      <c r="BW40" s="24">
        <f t="shared" si="23"/>
        <v>105.26552655265526</v>
      </c>
      <c r="BX40" s="24">
        <f t="shared" si="23"/>
        <v>0</v>
      </c>
      <c r="BY40" s="24">
        <f t="shared" si="23"/>
        <v>0</v>
      </c>
      <c r="BZ40" s="24">
        <f t="shared" si="23"/>
        <v>0</v>
      </c>
    </row>
    <row r="41" spans="1:78" x14ac:dyDescent="0.2">
      <c r="A41" s="35" t="s">
        <v>199</v>
      </c>
    </row>
    <row r="42" spans="1:78" x14ac:dyDescent="0.2">
      <c r="A42" s="35"/>
      <c r="U42" s="37"/>
      <c r="Z42" s="37"/>
    </row>
    <row r="43" spans="1:78" x14ac:dyDescent="0.2">
      <c r="A43" s="13" t="s">
        <v>83</v>
      </c>
      <c r="U43" s="37"/>
      <c r="Z43" s="37"/>
    </row>
    <row r="44" spans="1:78" x14ac:dyDescent="0.2">
      <c r="A44" s="29" t="s">
        <v>84</v>
      </c>
      <c r="B44" s="16" t="s">
        <v>277</v>
      </c>
      <c r="C44" s="16" t="s">
        <v>276</v>
      </c>
      <c r="D44" s="16">
        <v>2025</v>
      </c>
      <c r="E44" s="16" t="s">
        <v>274</v>
      </c>
      <c r="F44" s="16" t="s">
        <v>265</v>
      </c>
      <c r="G44" s="16" t="str">
        <f t="shared" ref="G44:BR44" si="24">G7</f>
        <v>2T25</v>
      </c>
      <c r="H44" s="16" t="str">
        <f t="shared" si="24"/>
        <v>1T25</v>
      </c>
      <c r="I44" s="16">
        <f t="shared" si="24"/>
        <v>2024</v>
      </c>
      <c r="J44" s="16" t="str">
        <f t="shared" si="24"/>
        <v>4T24</v>
      </c>
      <c r="K44" s="125" t="str">
        <f t="shared" si="24"/>
        <v>3T24</v>
      </c>
      <c r="L44" s="125" t="str">
        <f t="shared" si="24"/>
        <v>2T24</v>
      </c>
      <c r="M44" s="16" t="str">
        <f t="shared" si="24"/>
        <v>1T24</v>
      </c>
      <c r="N44" s="16">
        <f t="shared" si="24"/>
        <v>2023</v>
      </c>
      <c r="O44" s="16" t="str">
        <f t="shared" si="24"/>
        <v>4T23</v>
      </c>
      <c r="P44" s="16" t="str">
        <f t="shared" si="24"/>
        <v>3T23</v>
      </c>
      <c r="Q44" s="16" t="str">
        <f t="shared" si="24"/>
        <v>2T23</v>
      </c>
      <c r="R44" s="16" t="str">
        <f t="shared" si="24"/>
        <v>1T23</v>
      </c>
      <c r="S44" s="16">
        <f t="shared" si="24"/>
        <v>2022</v>
      </c>
      <c r="T44" s="16" t="str">
        <f t="shared" si="24"/>
        <v>4T22</v>
      </c>
      <c r="U44" s="16" t="str">
        <f t="shared" si="24"/>
        <v>3T22</v>
      </c>
      <c r="V44" s="16" t="str">
        <f t="shared" si="24"/>
        <v>2T22</v>
      </c>
      <c r="W44" s="16" t="str">
        <f t="shared" si="24"/>
        <v>1T22</v>
      </c>
      <c r="X44" s="16">
        <f t="shared" si="24"/>
        <v>2021</v>
      </c>
      <c r="Y44" s="16" t="str">
        <f t="shared" si="24"/>
        <v>4T21</v>
      </c>
      <c r="Z44" s="16" t="str">
        <f t="shared" si="24"/>
        <v>3T21</v>
      </c>
      <c r="AA44" s="16" t="str">
        <f t="shared" si="24"/>
        <v>2T21</v>
      </c>
      <c r="AB44" s="16" t="str">
        <f t="shared" si="24"/>
        <v>1T21</v>
      </c>
      <c r="AC44" s="16">
        <f t="shared" si="24"/>
        <v>2020</v>
      </c>
      <c r="AD44" s="16" t="str">
        <f t="shared" si="24"/>
        <v>4T20</v>
      </c>
      <c r="AE44" s="16" t="str">
        <f t="shared" si="24"/>
        <v>3T20</v>
      </c>
      <c r="AF44" s="16" t="str">
        <f t="shared" si="24"/>
        <v>2T20</v>
      </c>
      <c r="AG44" s="16" t="str">
        <f t="shared" si="24"/>
        <v>1T20</v>
      </c>
      <c r="AH44" s="16">
        <f t="shared" si="24"/>
        <v>2019</v>
      </c>
      <c r="AI44" s="16" t="str">
        <f t="shared" si="24"/>
        <v>4T19</v>
      </c>
      <c r="AJ44" s="16" t="str">
        <f t="shared" si="24"/>
        <v>3T19</v>
      </c>
      <c r="AK44" s="16" t="str">
        <f t="shared" si="24"/>
        <v>2T19</v>
      </c>
      <c r="AL44" s="16" t="str">
        <f t="shared" si="24"/>
        <v>1T19</v>
      </c>
      <c r="AM44" s="16">
        <f t="shared" si="24"/>
        <v>2018</v>
      </c>
      <c r="AN44" s="16" t="str">
        <f t="shared" si="24"/>
        <v>4T18</v>
      </c>
      <c r="AO44" s="16" t="str">
        <f t="shared" si="24"/>
        <v>3T18</v>
      </c>
      <c r="AP44" s="16" t="str">
        <f t="shared" si="24"/>
        <v>2T18</v>
      </c>
      <c r="AQ44" s="16" t="str">
        <f t="shared" si="24"/>
        <v>1T18</v>
      </c>
      <c r="AR44" s="16">
        <f t="shared" si="24"/>
        <v>2017</v>
      </c>
      <c r="AS44" s="16" t="str">
        <f t="shared" si="24"/>
        <v>4T17</v>
      </c>
      <c r="AT44" s="16" t="str">
        <f t="shared" si="24"/>
        <v>3T17</v>
      </c>
      <c r="AU44" s="16" t="str">
        <f t="shared" si="24"/>
        <v>2T17</v>
      </c>
      <c r="AV44" s="16" t="str">
        <f t="shared" si="24"/>
        <v>1T17</v>
      </c>
      <c r="AW44" s="16">
        <f t="shared" si="24"/>
        <v>2016</v>
      </c>
      <c r="AX44" s="16" t="str">
        <f t="shared" si="24"/>
        <v>4T16</v>
      </c>
      <c r="AY44" s="16" t="str">
        <f t="shared" si="24"/>
        <v>3T16</v>
      </c>
      <c r="AZ44" s="16" t="str">
        <f t="shared" si="24"/>
        <v>2T16</v>
      </c>
      <c r="BA44" s="16" t="str">
        <f t="shared" si="24"/>
        <v>1T16</v>
      </c>
      <c r="BB44" s="16">
        <f t="shared" si="24"/>
        <v>2015</v>
      </c>
      <c r="BC44" s="16" t="str">
        <f t="shared" si="24"/>
        <v>4T15</v>
      </c>
      <c r="BD44" s="16" t="str">
        <f t="shared" si="24"/>
        <v>3T15</v>
      </c>
      <c r="BE44" s="16" t="str">
        <f t="shared" si="24"/>
        <v>2T15</v>
      </c>
      <c r="BF44" s="16" t="str">
        <f t="shared" si="24"/>
        <v>1T15</v>
      </c>
      <c r="BG44" s="16">
        <f t="shared" si="24"/>
        <v>2014</v>
      </c>
      <c r="BH44" s="16" t="str">
        <f t="shared" si="24"/>
        <v>4T14</v>
      </c>
      <c r="BI44" s="16" t="str">
        <f t="shared" si="24"/>
        <v>3T14</v>
      </c>
      <c r="BJ44" s="16" t="str">
        <f t="shared" si="24"/>
        <v>2T14</v>
      </c>
      <c r="BK44" s="16" t="str">
        <f t="shared" si="24"/>
        <v>1T14</v>
      </c>
      <c r="BL44" s="16">
        <f t="shared" si="24"/>
        <v>2013</v>
      </c>
      <c r="BM44" s="16" t="str">
        <f t="shared" si="24"/>
        <v>4T13</v>
      </c>
      <c r="BN44" s="16" t="str">
        <f t="shared" si="24"/>
        <v>3T13</v>
      </c>
      <c r="BO44" s="16" t="str">
        <f t="shared" si="24"/>
        <v>2T13</v>
      </c>
      <c r="BP44" s="16" t="str">
        <f t="shared" si="24"/>
        <v>1T13</v>
      </c>
      <c r="BQ44" s="16">
        <f t="shared" si="24"/>
        <v>2012</v>
      </c>
      <c r="BR44" s="16" t="str">
        <f t="shared" si="24"/>
        <v>4T12</v>
      </c>
      <c r="BS44" s="16" t="str">
        <f t="shared" ref="BS44:BZ44" si="25">BS7</f>
        <v>3T12</v>
      </c>
      <c r="BT44" s="16" t="str">
        <f t="shared" si="25"/>
        <v>2T12</v>
      </c>
      <c r="BU44" s="16" t="str">
        <f t="shared" si="25"/>
        <v>1T12</v>
      </c>
      <c r="BV44" s="16">
        <f t="shared" si="25"/>
        <v>2011</v>
      </c>
      <c r="BW44" s="16" t="str">
        <f t="shared" si="25"/>
        <v>4T11</v>
      </c>
      <c r="BX44" s="16" t="str">
        <f t="shared" si="25"/>
        <v>3T11</v>
      </c>
      <c r="BY44" s="16" t="str">
        <f t="shared" si="25"/>
        <v>2T11</v>
      </c>
      <c r="BZ44" s="16" t="str">
        <f t="shared" si="25"/>
        <v>1T11</v>
      </c>
    </row>
    <row r="45" spans="1:78" s="37" customFormat="1" x14ac:dyDescent="0.2">
      <c r="A45" s="38" t="s">
        <v>85</v>
      </c>
      <c r="B45" s="24">
        <v>1124.70002398</v>
      </c>
      <c r="C45" s="24">
        <v>1112.0474704219998</v>
      </c>
      <c r="D45" s="97">
        <v>3902.2435350322203</v>
      </c>
      <c r="E45" s="24">
        <v>957.41250817221999</v>
      </c>
      <c r="F45" s="24">
        <v>1116.9829635000003</v>
      </c>
      <c r="G45" s="24">
        <v>1056.2496652199998</v>
      </c>
      <c r="H45" s="24">
        <v>771.59839813999997</v>
      </c>
      <c r="I45" s="97">
        <v>2946.3885900135001</v>
      </c>
      <c r="J45" s="24">
        <v>676.74870594000004</v>
      </c>
      <c r="K45" s="24">
        <v>864.54934565349993</v>
      </c>
      <c r="L45" s="24">
        <v>807.43407573000002</v>
      </c>
      <c r="M45" s="24">
        <v>583.91781972000001</v>
      </c>
      <c r="N45" s="97">
        <v>2432.6916852819995</v>
      </c>
      <c r="O45" s="24">
        <v>709.46709074199987</v>
      </c>
      <c r="P45" s="24">
        <v>711.3</v>
      </c>
      <c r="Q45" s="24">
        <v>559.72459454</v>
      </c>
      <c r="R45" s="24">
        <v>452.2</v>
      </c>
      <c r="S45" s="97">
        <v>2071.1</v>
      </c>
      <c r="T45" s="24">
        <v>493.2</v>
      </c>
      <c r="U45" s="24">
        <v>562.9</v>
      </c>
      <c r="V45" s="24">
        <v>467.6</v>
      </c>
      <c r="W45" s="24">
        <v>547.5</v>
      </c>
      <c r="X45" s="97">
        <v>2551.1</v>
      </c>
      <c r="Y45" s="24">
        <v>596.29999999999995</v>
      </c>
      <c r="Z45" s="24">
        <v>727.3</v>
      </c>
      <c r="AA45" s="24">
        <v>707.3</v>
      </c>
      <c r="AB45" s="24">
        <v>520.20000000000005</v>
      </c>
      <c r="AC45" s="97">
        <v>2144.8000000000002</v>
      </c>
      <c r="AD45" s="24">
        <v>619.79999999999995</v>
      </c>
      <c r="AE45" s="24">
        <v>626.20000000000005</v>
      </c>
      <c r="AF45" s="24">
        <v>516.5</v>
      </c>
      <c r="AG45" s="24">
        <v>382.2</v>
      </c>
      <c r="AH45" s="97">
        <v>1641.1</v>
      </c>
      <c r="AI45" s="24">
        <v>553.1</v>
      </c>
      <c r="AJ45" s="24">
        <v>277.3</v>
      </c>
      <c r="AK45" s="24">
        <v>466</v>
      </c>
      <c r="AL45" s="24">
        <v>344.7</v>
      </c>
      <c r="AM45" s="97">
        <v>1648.3</v>
      </c>
      <c r="AN45" s="24">
        <v>346.8</v>
      </c>
      <c r="AO45" s="24">
        <v>439.5</v>
      </c>
      <c r="AP45" s="24">
        <v>448.9</v>
      </c>
      <c r="AQ45" s="24">
        <v>413.1</v>
      </c>
      <c r="AR45" s="97">
        <v>1415</v>
      </c>
      <c r="AS45" s="24">
        <v>358.8</v>
      </c>
      <c r="AT45" s="24">
        <v>381.8</v>
      </c>
      <c r="AU45" s="24">
        <v>354.1</v>
      </c>
      <c r="AV45" s="24">
        <v>320.3</v>
      </c>
      <c r="AW45" s="97">
        <v>1058.2</v>
      </c>
      <c r="AX45" s="24">
        <v>321.10000000000002</v>
      </c>
      <c r="AY45" s="24">
        <v>208.8</v>
      </c>
      <c r="AZ45" s="24">
        <v>261.60000000000002</v>
      </c>
      <c r="BA45" s="24">
        <v>266.8</v>
      </c>
      <c r="BB45" s="97">
        <v>889.4</v>
      </c>
      <c r="BC45" s="24">
        <v>205.7</v>
      </c>
      <c r="BD45" s="24">
        <v>248.6</v>
      </c>
      <c r="BE45" s="24">
        <v>261</v>
      </c>
      <c r="BF45" s="24">
        <v>174</v>
      </c>
      <c r="BG45" s="97">
        <v>706.6</v>
      </c>
      <c r="BH45" s="24">
        <v>133.30000000000001</v>
      </c>
      <c r="BI45" s="24">
        <v>160.1</v>
      </c>
      <c r="BJ45" s="24">
        <v>223.7</v>
      </c>
      <c r="BK45" s="24">
        <v>189.5</v>
      </c>
      <c r="BL45" s="97">
        <v>1009.5</v>
      </c>
      <c r="BM45" s="24">
        <v>222</v>
      </c>
      <c r="BN45" s="24">
        <v>272.8</v>
      </c>
      <c r="BO45" s="24">
        <v>258</v>
      </c>
      <c r="BP45" s="24">
        <v>256.8</v>
      </c>
      <c r="BQ45" s="97">
        <v>1182.5999999999999</v>
      </c>
      <c r="BR45" s="24">
        <v>359.7</v>
      </c>
      <c r="BS45" s="24">
        <v>306.89999999999998</v>
      </c>
      <c r="BT45" s="24">
        <v>295.60000000000002</v>
      </c>
      <c r="BU45" s="24">
        <v>220.4</v>
      </c>
      <c r="BV45" s="97">
        <v>702.9</v>
      </c>
      <c r="BW45" s="24">
        <v>203.3</v>
      </c>
      <c r="BX45" s="24">
        <v>205.1</v>
      </c>
      <c r="BY45" s="24">
        <v>169.7</v>
      </c>
      <c r="BZ45" s="24">
        <v>124.8</v>
      </c>
    </row>
    <row r="46" spans="1:78" s="37" customFormat="1" x14ac:dyDescent="0.2">
      <c r="A46" s="38" t="s">
        <v>86</v>
      </c>
      <c r="B46" s="93">
        <v>5734</v>
      </c>
      <c r="C46" s="93">
        <v>5958</v>
      </c>
      <c r="D46" s="99">
        <v>21753</v>
      </c>
      <c r="E46" s="93">
        <v>5278</v>
      </c>
      <c r="F46" s="93">
        <v>6231</v>
      </c>
      <c r="G46" s="93">
        <v>5848</v>
      </c>
      <c r="H46" s="93">
        <v>4396</v>
      </c>
      <c r="I46" s="99">
        <v>17173.099999999999</v>
      </c>
      <c r="J46" s="93">
        <v>3896</v>
      </c>
      <c r="K46" s="93">
        <v>4958.1000000000004</v>
      </c>
      <c r="L46" s="93">
        <v>4703</v>
      </c>
      <c r="M46" s="93">
        <v>3531</v>
      </c>
      <c r="N46" s="99">
        <v>15195</v>
      </c>
      <c r="O46" s="93">
        <v>4371</v>
      </c>
      <c r="P46" s="93">
        <v>4278</v>
      </c>
      <c r="Q46" s="93">
        <v>3687</v>
      </c>
      <c r="R46" s="93">
        <v>2859</v>
      </c>
      <c r="S46" s="99">
        <v>14883</v>
      </c>
      <c r="T46" s="93">
        <v>3382</v>
      </c>
      <c r="U46" s="93">
        <v>3918</v>
      </c>
      <c r="V46" s="93">
        <v>3501</v>
      </c>
      <c r="W46" s="93">
        <v>4082</v>
      </c>
      <c r="X46" s="99">
        <v>20658</v>
      </c>
      <c r="Y46" s="93">
        <v>4825</v>
      </c>
      <c r="Z46" s="93">
        <v>5908</v>
      </c>
      <c r="AA46" s="93">
        <v>5605</v>
      </c>
      <c r="AB46" s="93">
        <v>4320</v>
      </c>
      <c r="AC46" s="99">
        <v>17215</v>
      </c>
      <c r="AD46" s="93">
        <v>4846</v>
      </c>
      <c r="AE46" s="93">
        <v>5085</v>
      </c>
      <c r="AF46" s="93">
        <v>4157</v>
      </c>
      <c r="AG46" s="93">
        <v>3127</v>
      </c>
      <c r="AH46" s="99">
        <v>13951</v>
      </c>
      <c r="AI46" s="93">
        <v>4771</v>
      </c>
      <c r="AJ46" s="93">
        <v>2312</v>
      </c>
      <c r="AK46" s="93">
        <v>3944</v>
      </c>
      <c r="AL46" s="93">
        <v>2924</v>
      </c>
      <c r="AM46" s="99">
        <v>13204</v>
      </c>
      <c r="AN46" s="93">
        <v>2808</v>
      </c>
      <c r="AO46" s="93">
        <v>3567</v>
      </c>
      <c r="AP46" s="93">
        <v>3574</v>
      </c>
      <c r="AQ46" s="93">
        <v>3255</v>
      </c>
      <c r="AR46" s="99">
        <v>11176</v>
      </c>
      <c r="AS46" s="93">
        <v>2806</v>
      </c>
      <c r="AT46" s="93">
        <v>2986</v>
      </c>
      <c r="AU46" s="93">
        <v>2807</v>
      </c>
      <c r="AV46" s="93">
        <v>2577</v>
      </c>
      <c r="AW46" s="99">
        <v>8270</v>
      </c>
      <c r="AX46" s="93">
        <v>2551</v>
      </c>
      <c r="AY46" s="93">
        <v>1632</v>
      </c>
      <c r="AZ46" s="93">
        <v>2050</v>
      </c>
      <c r="BA46" s="93">
        <v>2037</v>
      </c>
      <c r="BB46" s="99">
        <v>6750</v>
      </c>
      <c r="BC46" s="93">
        <v>1549</v>
      </c>
      <c r="BD46" s="93">
        <v>1869</v>
      </c>
      <c r="BE46" s="93">
        <v>1945</v>
      </c>
      <c r="BF46" s="93">
        <v>1387</v>
      </c>
      <c r="BG46" s="99">
        <v>5522</v>
      </c>
      <c r="BH46" s="93">
        <v>1066</v>
      </c>
      <c r="BI46" s="93">
        <v>1280</v>
      </c>
      <c r="BJ46" s="93">
        <v>1708</v>
      </c>
      <c r="BK46" s="93">
        <v>1468</v>
      </c>
      <c r="BL46" s="99">
        <v>10179</v>
      </c>
      <c r="BM46" s="93">
        <v>1978</v>
      </c>
      <c r="BN46" s="93">
        <v>2675</v>
      </c>
      <c r="BO46" s="93">
        <v>2721</v>
      </c>
      <c r="BP46" s="93">
        <v>2805</v>
      </c>
      <c r="BQ46" s="99">
        <v>13187</v>
      </c>
      <c r="BR46" s="93">
        <v>3452</v>
      </c>
      <c r="BS46" s="93">
        <v>3313</v>
      </c>
      <c r="BT46" s="93">
        <v>3624</v>
      </c>
      <c r="BU46" s="93">
        <v>2798</v>
      </c>
      <c r="BV46" s="99">
        <v>10405</v>
      </c>
      <c r="BW46" s="93">
        <v>2835</v>
      </c>
      <c r="BX46" s="93">
        <v>2974</v>
      </c>
      <c r="BY46" s="93">
        <v>2556</v>
      </c>
      <c r="BZ46" s="93">
        <v>2040</v>
      </c>
    </row>
    <row r="47" spans="1:78" x14ac:dyDescent="0.2">
      <c r="A47" s="39" t="s">
        <v>87</v>
      </c>
      <c r="B47" s="93">
        <f t="shared" ref="B47" si="26">B12</f>
        <v>4030</v>
      </c>
      <c r="C47" s="93">
        <f t="shared" ref="C47:BM47" si="27">C12</f>
        <v>5464</v>
      </c>
      <c r="D47" s="99">
        <f t="shared" si="27"/>
        <v>19506</v>
      </c>
      <c r="E47" s="93">
        <f t="shared" si="27"/>
        <v>5668</v>
      </c>
      <c r="F47" s="93">
        <f t="shared" si="27"/>
        <v>5322</v>
      </c>
      <c r="G47" s="93">
        <f t="shared" si="27"/>
        <v>2143</v>
      </c>
      <c r="H47" s="93">
        <f t="shared" si="27"/>
        <v>6373</v>
      </c>
      <c r="I47" s="99">
        <f t="shared" si="27"/>
        <v>16576</v>
      </c>
      <c r="J47" s="93">
        <f t="shared" si="27"/>
        <v>4805</v>
      </c>
      <c r="K47" s="93">
        <f t="shared" si="27"/>
        <v>3950</v>
      </c>
      <c r="L47" s="93">
        <f t="shared" si="27"/>
        <v>2864</v>
      </c>
      <c r="M47" s="93">
        <f t="shared" si="27"/>
        <v>4957</v>
      </c>
      <c r="N47" s="99">
        <f t="shared" si="27"/>
        <v>16423</v>
      </c>
      <c r="O47" s="93">
        <f t="shared" si="27"/>
        <v>4487</v>
      </c>
      <c r="P47" s="93">
        <f t="shared" si="27"/>
        <v>4681</v>
      </c>
      <c r="Q47" s="93">
        <f t="shared" si="27"/>
        <v>3199</v>
      </c>
      <c r="R47" s="93">
        <f t="shared" si="27"/>
        <v>4056</v>
      </c>
      <c r="S47" s="99">
        <f t="shared" si="27"/>
        <v>15497</v>
      </c>
      <c r="T47" s="93">
        <f t="shared" si="27"/>
        <v>4655</v>
      </c>
      <c r="U47" s="93">
        <f t="shared" si="27"/>
        <v>2435</v>
      </c>
      <c r="V47" s="93">
        <f t="shared" si="27"/>
        <v>5013</v>
      </c>
      <c r="W47" s="93">
        <f t="shared" si="27"/>
        <v>3394</v>
      </c>
      <c r="X47" s="99">
        <f t="shared" si="27"/>
        <v>14879</v>
      </c>
      <c r="Y47" s="93">
        <f t="shared" si="27"/>
        <v>3020</v>
      </c>
      <c r="Z47" s="93">
        <f t="shared" si="27"/>
        <v>3796</v>
      </c>
      <c r="AA47" s="93">
        <f t="shared" si="27"/>
        <v>6179</v>
      </c>
      <c r="AB47" s="93">
        <f t="shared" si="27"/>
        <v>1884</v>
      </c>
      <c r="AC47" s="99">
        <f t="shared" si="27"/>
        <v>9246</v>
      </c>
      <c r="AD47" s="93">
        <f t="shared" si="27"/>
        <v>2728</v>
      </c>
      <c r="AE47" s="93">
        <f t="shared" si="27"/>
        <v>2163</v>
      </c>
      <c r="AF47" s="93">
        <f t="shared" si="27"/>
        <v>2499</v>
      </c>
      <c r="AG47" s="93">
        <f t="shared" si="27"/>
        <v>1856</v>
      </c>
      <c r="AH47" s="99">
        <f t="shared" si="27"/>
        <v>10368</v>
      </c>
      <c r="AI47" s="93">
        <f t="shared" si="27"/>
        <v>1752</v>
      </c>
      <c r="AJ47" s="93">
        <f t="shared" si="27"/>
        <v>3844</v>
      </c>
      <c r="AK47" s="93">
        <f t="shared" si="27"/>
        <v>3236</v>
      </c>
      <c r="AL47" s="93">
        <f t="shared" si="27"/>
        <v>1536</v>
      </c>
      <c r="AM47" s="99">
        <f t="shared" si="27"/>
        <v>10244</v>
      </c>
      <c r="AN47" s="93">
        <f t="shared" si="27"/>
        <v>2488</v>
      </c>
      <c r="AO47" s="93">
        <f t="shared" si="27"/>
        <v>2632</v>
      </c>
      <c r="AP47" s="93">
        <f t="shared" si="27"/>
        <v>3720</v>
      </c>
      <c r="AQ47" s="93">
        <f t="shared" si="27"/>
        <v>1404</v>
      </c>
      <c r="AR47" s="99">
        <f t="shared" si="27"/>
        <v>9707</v>
      </c>
      <c r="AS47" s="93">
        <f t="shared" si="27"/>
        <v>3252</v>
      </c>
      <c r="AT47" s="93">
        <f t="shared" si="27"/>
        <v>1672</v>
      </c>
      <c r="AU47" s="93">
        <f t="shared" si="27"/>
        <v>2136</v>
      </c>
      <c r="AV47" s="93">
        <f t="shared" si="27"/>
        <v>2647</v>
      </c>
      <c r="AW47" s="99">
        <f t="shared" si="27"/>
        <v>6838</v>
      </c>
      <c r="AX47" s="93">
        <f t="shared" si="27"/>
        <v>2668</v>
      </c>
      <c r="AY47" s="93">
        <f t="shared" si="27"/>
        <v>1811</v>
      </c>
      <c r="AZ47" s="93">
        <f t="shared" si="27"/>
        <v>1895</v>
      </c>
      <c r="BA47" s="93">
        <f t="shared" si="27"/>
        <v>464</v>
      </c>
      <c r="BB47" s="99">
        <f t="shared" si="27"/>
        <v>5712</v>
      </c>
      <c r="BC47" s="93">
        <f t="shared" si="27"/>
        <v>1480</v>
      </c>
      <c r="BD47" s="93">
        <f t="shared" si="27"/>
        <v>1304</v>
      </c>
      <c r="BE47" s="93">
        <f t="shared" si="27"/>
        <v>1240</v>
      </c>
      <c r="BF47" s="93">
        <f t="shared" si="27"/>
        <v>1688</v>
      </c>
      <c r="BG47" s="99">
        <f t="shared" si="27"/>
        <v>6264</v>
      </c>
      <c r="BH47" s="93">
        <f t="shared" si="27"/>
        <v>1624</v>
      </c>
      <c r="BI47" s="93">
        <f t="shared" si="27"/>
        <v>1183</v>
      </c>
      <c r="BJ47" s="93">
        <f t="shared" si="27"/>
        <v>2445</v>
      </c>
      <c r="BK47" s="93">
        <f t="shared" si="27"/>
        <v>1012</v>
      </c>
      <c r="BL47" s="99">
        <f t="shared" si="27"/>
        <v>7027</v>
      </c>
      <c r="BM47" s="93">
        <f t="shared" si="27"/>
        <v>3487</v>
      </c>
      <c r="BN47" s="93">
        <f t="shared" ref="BN47:BZ47" si="28">BN12</f>
        <v>1014</v>
      </c>
      <c r="BO47" s="93">
        <f t="shared" si="28"/>
        <v>1731</v>
      </c>
      <c r="BP47" s="93">
        <f t="shared" si="28"/>
        <v>795</v>
      </c>
      <c r="BQ47" s="99">
        <f t="shared" si="28"/>
        <v>16889</v>
      </c>
      <c r="BR47" s="93">
        <f t="shared" si="28"/>
        <v>6507</v>
      </c>
      <c r="BS47" s="93">
        <f t="shared" si="28"/>
        <v>3848</v>
      </c>
      <c r="BT47" s="93">
        <f t="shared" si="28"/>
        <v>4078</v>
      </c>
      <c r="BU47" s="93">
        <f t="shared" si="28"/>
        <v>2456</v>
      </c>
      <c r="BV47" s="99">
        <f t="shared" si="28"/>
        <v>14462</v>
      </c>
      <c r="BW47" s="93">
        <f t="shared" si="28"/>
        <v>3901</v>
      </c>
      <c r="BX47" s="93">
        <f t="shared" si="28"/>
        <v>6566</v>
      </c>
      <c r="BY47" s="93">
        <f t="shared" si="28"/>
        <v>2857</v>
      </c>
      <c r="BZ47" s="93">
        <f t="shared" si="28"/>
        <v>1138</v>
      </c>
    </row>
    <row r="48" spans="1:78" x14ac:dyDescent="0.2">
      <c r="A48" s="39" t="s">
        <v>88</v>
      </c>
      <c r="B48" s="93">
        <v>89</v>
      </c>
      <c r="C48" s="93">
        <v>84</v>
      </c>
      <c r="D48" s="99">
        <v>92</v>
      </c>
      <c r="E48" s="93">
        <v>92</v>
      </c>
      <c r="F48" s="93">
        <v>107</v>
      </c>
      <c r="G48" s="93">
        <v>101</v>
      </c>
      <c r="H48" s="93">
        <v>84</v>
      </c>
      <c r="I48" s="99">
        <v>87</v>
      </c>
      <c r="J48" s="93">
        <v>87</v>
      </c>
      <c r="K48" s="93">
        <v>84</v>
      </c>
      <c r="L48" s="93">
        <v>81</v>
      </c>
      <c r="M48" s="93">
        <v>75</v>
      </c>
      <c r="N48" s="99">
        <v>78</v>
      </c>
      <c r="O48" s="93">
        <v>78</v>
      </c>
      <c r="P48" s="93">
        <v>74</v>
      </c>
      <c r="Q48" s="93">
        <v>77</v>
      </c>
      <c r="R48" s="93">
        <v>82</v>
      </c>
      <c r="S48" s="99">
        <v>81</v>
      </c>
      <c r="T48" s="93">
        <v>81</v>
      </c>
      <c r="U48" s="93">
        <v>82</v>
      </c>
      <c r="V48" s="93">
        <v>80</v>
      </c>
      <c r="W48" s="93">
        <v>89</v>
      </c>
      <c r="X48" s="99">
        <v>94</v>
      </c>
      <c r="Y48" s="93">
        <v>94</v>
      </c>
      <c r="Z48" s="93">
        <v>90</v>
      </c>
      <c r="AA48" s="93">
        <v>91</v>
      </c>
      <c r="AB48" s="93">
        <v>95</v>
      </c>
      <c r="AC48" s="99">
        <v>91</v>
      </c>
      <c r="AD48" s="93">
        <v>91</v>
      </c>
      <c r="AE48" s="93">
        <v>82</v>
      </c>
      <c r="AF48" s="93">
        <v>74</v>
      </c>
      <c r="AG48" s="93">
        <v>67</v>
      </c>
      <c r="AH48" s="99">
        <v>68</v>
      </c>
      <c r="AI48" s="93">
        <v>68</v>
      </c>
      <c r="AJ48" s="93">
        <v>57</v>
      </c>
      <c r="AK48" s="93">
        <v>54</v>
      </c>
      <c r="AL48" s="93">
        <v>46</v>
      </c>
      <c r="AM48" s="99">
        <v>44</v>
      </c>
      <c r="AN48" s="93">
        <v>44</v>
      </c>
      <c r="AO48" s="93">
        <v>43</v>
      </c>
      <c r="AP48" s="93">
        <v>39</v>
      </c>
      <c r="AQ48" s="93">
        <v>41</v>
      </c>
      <c r="AR48" s="99">
        <v>38</v>
      </c>
      <c r="AS48" s="93">
        <v>38</v>
      </c>
      <c r="AT48" s="93">
        <v>40</v>
      </c>
      <c r="AU48" s="93">
        <v>35</v>
      </c>
      <c r="AV48" s="93">
        <v>33</v>
      </c>
      <c r="AW48" s="99">
        <v>38</v>
      </c>
      <c r="AX48" s="93">
        <v>38</v>
      </c>
      <c r="AY48" s="93">
        <v>37</v>
      </c>
      <c r="AZ48" s="93">
        <v>35</v>
      </c>
      <c r="BA48" s="93">
        <v>30</v>
      </c>
      <c r="BB48" s="99">
        <v>23</v>
      </c>
      <c r="BC48" s="93">
        <v>23</v>
      </c>
      <c r="BD48" s="93">
        <v>22</v>
      </c>
      <c r="BE48" s="93">
        <v>21</v>
      </c>
      <c r="BF48" s="93">
        <v>15</v>
      </c>
      <c r="BG48" s="99">
        <v>16</v>
      </c>
      <c r="BH48" s="93">
        <v>16</v>
      </c>
      <c r="BI48" s="93" t="s">
        <v>67</v>
      </c>
      <c r="BJ48" s="93" t="s">
        <v>67</v>
      </c>
      <c r="BK48" s="93" t="s">
        <v>67</v>
      </c>
      <c r="BL48" s="99">
        <v>26</v>
      </c>
      <c r="BM48" s="93">
        <v>26</v>
      </c>
      <c r="BN48" s="93">
        <v>0</v>
      </c>
      <c r="BO48" s="93">
        <v>0</v>
      </c>
      <c r="BP48" s="93">
        <v>0</v>
      </c>
      <c r="BQ48" s="99">
        <v>59</v>
      </c>
      <c r="BR48" s="93">
        <v>59</v>
      </c>
      <c r="BS48" s="93">
        <v>0</v>
      </c>
      <c r="BT48" s="93">
        <v>0</v>
      </c>
      <c r="BU48" s="93">
        <v>0</v>
      </c>
      <c r="BV48" s="99">
        <v>105</v>
      </c>
      <c r="BW48" s="93">
        <v>105</v>
      </c>
      <c r="BX48" s="93">
        <v>0</v>
      </c>
      <c r="BY48" s="93">
        <v>0</v>
      </c>
      <c r="BZ48" s="93">
        <v>0</v>
      </c>
    </row>
    <row r="49" spans="1:78" x14ac:dyDescent="0.2">
      <c r="A49" s="40"/>
    </row>
    <row r="50" spans="1:78" x14ac:dyDescent="0.2">
      <c r="A50" s="13" t="s">
        <v>89</v>
      </c>
    </row>
    <row r="51" spans="1:78" x14ac:dyDescent="0.2">
      <c r="A51" s="29" t="s">
        <v>59</v>
      </c>
      <c r="B51" s="16" t="s">
        <v>277</v>
      </c>
      <c r="C51" s="16" t="s">
        <v>276</v>
      </c>
      <c r="D51" s="16">
        <v>2025</v>
      </c>
      <c r="E51" s="16" t="s">
        <v>274</v>
      </c>
      <c r="F51" s="16" t="s">
        <v>265</v>
      </c>
      <c r="G51" s="16" t="str">
        <f t="shared" ref="G51:BR51" si="29">G7</f>
        <v>2T25</v>
      </c>
      <c r="H51" s="16" t="str">
        <f t="shared" si="29"/>
        <v>1T25</v>
      </c>
      <c r="I51" s="16">
        <f t="shared" si="29"/>
        <v>2024</v>
      </c>
      <c r="J51" s="16" t="str">
        <f t="shared" si="29"/>
        <v>4T24</v>
      </c>
      <c r="K51" s="125" t="str">
        <f t="shared" si="29"/>
        <v>3T24</v>
      </c>
      <c r="L51" s="125" t="str">
        <f t="shared" si="29"/>
        <v>2T24</v>
      </c>
      <c r="M51" s="16" t="str">
        <f t="shared" si="29"/>
        <v>1T24</v>
      </c>
      <c r="N51" s="16">
        <f t="shared" si="29"/>
        <v>2023</v>
      </c>
      <c r="O51" s="16" t="str">
        <f t="shared" si="29"/>
        <v>4T23</v>
      </c>
      <c r="P51" s="16" t="str">
        <f t="shared" si="29"/>
        <v>3T23</v>
      </c>
      <c r="Q51" s="16" t="str">
        <f t="shared" si="29"/>
        <v>2T23</v>
      </c>
      <c r="R51" s="16" t="str">
        <f t="shared" si="29"/>
        <v>1T23</v>
      </c>
      <c r="S51" s="16">
        <f t="shared" si="29"/>
        <v>2022</v>
      </c>
      <c r="T51" s="16" t="str">
        <f t="shared" si="29"/>
        <v>4T22</v>
      </c>
      <c r="U51" s="16" t="str">
        <f t="shared" si="29"/>
        <v>3T22</v>
      </c>
      <c r="V51" s="16" t="str">
        <f t="shared" si="29"/>
        <v>2T22</v>
      </c>
      <c r="W51" s="16" t="str">
        <f t="shared" si="29"/>
        <v>1T22</v>
      </c>
      <c r="X51" s="16">
        <f t="shared" si="29"/>
        <v>2021</v>
      </c>
      <c r="Y51" s="16" t="str">
        <f t="shared" si="29"/>
        <v>4T21</v>
      </c>
      <c r="Z51" s="16" t="str">
        <f t="shared" si="29"/>
        <v>3T21</v>
      </c>
      <c r="AA51" s="16" t="str">
        <f t="shared" si="29"/>
        <v>2T21</v>
      </c>
      <c r="AB51" s="16" t="str">
        <f t="shared" si="29"/>
        <v>1T21</v>
      </c>
      <c r="AC51" s="16">
        <f t="shared" si="29"/>
        <v>2020</v>
      </c>
      <c r="AD51" s="16" t="str">
        <f t="shared" si="29"/>
        <v>4T20</v>
      </c>
      <c r="AE51" s="16" t="str">
        <f t="shared" si="29"/>
        <v>3T20</v>
      </c>
      <c r="AF51" s="16" t="str">
        <f t="shared" si="29"/>
        <v>2T20</v>
      </c>
      <c r="AG51" s="16" t="str">
        <f t="shared" si="29"/>
        <v>1T20</v>
      </c>
      <c r="AH51" s="16">
        <f t="shared" si="29"/>
        <v>2019</v>
      </c>
      <c r="AI51" s="16" t="str">
        <f t="shared" si="29"/>
        <v>4T19</v>
      </c>
      <c r="AJ51" s="16" t="str">
        <f t="shared" si="29"/>
        <v>3T19</v>
      </c>
      <c r="AK51" s="16" t="str">
        <f t="shared" si="29"/>
        <v>2T19</v>
      </c>
      <c r="AL51" s="16" t="str">
        <f t="shared" si="29"/>
        <v>1T19</v>
      </c>
      <c r="AM51" s="16">
        <f t="shared" si="29"/>
        <v>2018</v>
      </c>
      <c r="AN51" s="16" t="str">
        <f t="shared" si="29"/>
        <v>4T18</v>
      </c>
      <c r="AO51" s="16" t="str">
        <f t="shared" si="29"/>
        <v>3T18</v>
      </c>
      <c r="AP51" s="16" t="str">
        <f t="shared" si="29"/>
        <v>2T18</v>
      </c>
      <c r="AQ51" s="16" t="str">
        <f t="shared" si="29"/>
        <v>1T18</v>
      </c>
      <c r="AR51" s="16">
        <f t="shared" si="29"/>
        <v>2017</v>
      </c>
      <c r="AS51" s="16" t="str">
        <f t="shared" si="29"/>
        <v>4T17</v>
      </c>
      <c r="AT51" s="16" t="str">
        <f t="shared" si="29"/>
        <v>3T17</v>
      </c>
      <c r="AU51" s="16" t="str">
        <f t="shared" si="29"/>
        <v>2T17</v>
      </c>
      <c r="AV51" s="16" t="str">
        <f t="shared" si="29"/>
        <v>1T17</v>
      </c>
      <c r="AW51" s="16">
        <f t="shared" si="29"/>
        <v>2016</v>
      </c>
      <c r="AX51" s="16" t="str">
        <f t="shared" si="29"/>
        <v>4T16</v>
      </c>
      <c r="AY51" s="16" t="str">
        <f t="shared" si="29"/>
        <v>3T16</v>
      </c>
      <c r="AZ51" s="16" t="str">
        <f t="shared" si="29"/>
        <v>2T16</v>
      </c>
      <c r="BA51" s="16" t="str">
        <f t="shared" si="29"/>
        <v>1T16</v>
      </c>
      <c r="BB51" s="16">
        <f t="shared" si="29"/>
        <v>2015</v>
      </c>
      <c r="BC51" s="16" t="str">
        <f t="shared" si="29"/>
        <v>4T15</v>
      </c>
      <c r="BD51" s="16" t="str">
        <f t="shared" si="29"/>
        <v>3T15</v>
      </c>
      <c r="BE51" s="16" t="str">
        <f t="shared" si="29"/>
        <v>2T15</v>
      </c>
      <c r="BF51" s="16" t="str">
        <f t="shared" si="29"/>
        <v>1T15</v>
      </c>
      <c r="BG51" s="16">
        <f t="shared" si="29"/>
        <v>2014</v>
      </c>
      <c r="BH51" s="16" t="str">
        <f t="shared" si="29"/>
        <v>4T14</v>
      </c>
      <c r="BI51" s="16" t="str">
        <f t="shared" si="29"/>
        <v>3T14</v>
      </c>
      <c r="BJ51" s="16" t="str">
        <f t="shared" si="29"/>
        <v>2T14</v>
      </c>
      <c r="BK51" s="16" t="str">
        <f t="shared" si="29"/>
        <v>1T14</v>
      </c>
      <c r="BL51" s="16">
        <f t="shared" si="29"/>
        <v>2013</v>
      </c>
      <c r="BM51" s="16" t="str">
        <f t="shared" si="29"/>
        <v>4T13</v>
      </c>
      <c r="BN51" s="16" t="str">
        <f t="shared" si="29"/>
        <v>3T13</v>
      </c>
      <c r="BO51" s="16" t="str">
        <f t="shared" si="29"/>
        <v>2T13</v>
      </c>
      <c r="BP51" s="16" t="str">
        <f t="shared" si="29"/>
        <v>1T13</v>
      </c>
      <c r="BQ51" s="16">
        <f t="shared" si="29"/>
        <v>2012</v>
      </c>
      <c r="BR51" s="16" t="str">
        <f t="shared" si="29"/>
        <v>4T12</v>
      </c>
      <c r="BS51" s="16" t="str">
        <f t="shared" ref="BS51:BZ51" si="30">BS7</f>
        <v>3T12</v>
      </c>
      <c r="BT51" s="16" t="str">
        <f t="shared" si="30"/>
        <v>2T12</v>
      </c>
      <c r="BU51" s="16" t="str">
        <f t="shared" si="30"/>
        <v>1T12</v>
      </c>
      <c r="BV51" s="16">
        <f t="shared" si="30"/>
        <v>2011</v>
      </c>
      <c r="BW51" s="16" t="str">
        <f t="shared" si="30"/>
        <v>4T11</v>
      </c>
      <c r="BX51" s="16" t="str">
        <f t="shared" si="30"/>
        <v>3T11</v>
      </c>
      <c r="BY51" s="16" t="str">
        <f t="shared" si="30"/>
        <v>2T11</v>
      </c>
      <c r="BZ51" s="16" t="str">
        <f t="shared" si="30"/>
        <v>1T11</v>
      </c>
    </row>
    <row r="52" spans="1:78" s="37" customFormat="1" x14ac:dyDescent="0.2">
      <c r="A52" s="41" t="s">
        <v>90</v>
      </c>
      <c r="B52" s="24">
        <f t="shared" ref="B52" si="31">B14</f>
        <v>4353.1300661598016</v>
      </c>
      <c r="C52" s="24">
        <f t="shared" ref="C52:BM52" si="32">C14</f>
        <v>4030.2648346664455</v>
      </c>
      <c r="D52" s="97">
        <f t="shared" si="32"/>
        <v>3974.9600861670001</v>
      </c>
      <c r="E52" s="24">
        <f t="shared" si="32"/>
        <v>3974.9600861670001</v>
      </c>
      <c r="F52" s="24">
        <f t="shared" si="32"/>
        <v>3404.5203272937752</v>
      </c>
      <c r="G52" s="24">
        <f t="shared" si="32"/>
        <v>3061.4333639240003</v>
      </c>
      <c r="H52" s="24">
        <f t="shared" si="32"/>
        <v>3122.8347967739996</v>
      </c>
      <c r="I52" s="97">
        <f t="shared" si="32"/>
        <v>3282.6433872540006</v>
      </c>
      <c r="J52" s="24">
        <f t="shared" si="32"/>
        <v>3282.6433872540006</v>
      </c>
      <c r="K52" s="24">
        <f t="shared" si="32"/>
        <v>2692.3022983739997</v>
      </c>
      <c r="L52" s="24">
        <f t="shared" si="32"/>
        <v>2124.034207583129</v>
      </c>
      <c r="M52" s="24">
        <f t="shared" si="32"/>
        <v>2205.462212984</v>
      </c>
      <c r="N52" s="97">
        <f t="shared" si="32"/>
        <v>2385.0782955040004</v>
      </c>
      <c r="O52" s="24">
        <f t="shared" si="32"/>
        <v>2385.0782955040004</v>
      </c>
      <c r="P52" s="24">
        <f t="shared" si="32"/>
        <v>2130.4</v>
      </c>
      <c r="Q52" s="24">
        <f t="shared" si="32"/>
        <v>2135.9190080039998</v>
      </c>
      <c r="R52" s="24">
        <f t="shared" si="32"/>
        <v>1891.4</v>
      </c>
      <c r="S52" s="97">
        <f t="shared" si="32"/>
        <v>1954.3</v>
      </c>
      <c r="T52" s="24">
        <f t="shared" si="32"/>
        <v>1954.3</v>
      </c>
      <c r="U52" s="24">
        <f t="shared" si="32"/>
        <v>1920.3</v>
      </c>
      <c r="V52" s="24">
        <f t="shared" si="32"/>
        <v>1916.1</v>
      </c>
      <c r="W52" s="24">
        <f t="shared" si="32"/>
        <v>1660.1051302790004</v>
      </c>
      <c r="X52" s="97">
        <f t="shared" si="32"/>
        <v>1706.9</v>
      </c>
      <c r="Y52" s="24">
        <f t="shared" si="32"/>
        <v>1706.9</v>
      </c>
      <c r="Z52" s="24">
        <f t="shared" si="32"/>
        <v>1582</v>
      </c>
      <c r="AA52" s="24">
        <f t="shared" si="32"/>
        <v>1655.7</v>
      </c>
      <c r="AB52" s="24">
        <f t="shared" si="32"/>
        <v>1527.2</v>
      </c>
      <c r="AC52" s="97">
        <f t="shared" si="32"/>
        <v>1649.2</v>
      </c>
      <c r="AD52" s="24">
        <f t="shared" si="32"/>
        <v>1649.2</v>
      </c>
      <c r="AE52" s="24">
        <f t="shared" si="32"/>
        <v>1558.8</v>
      </c>
      <c r="AF52" s="24">
        <f t="shared" si="32"/>
        <v>1320.1</v>
      </c>
      <c r="AG52" s="24">
        <f t="shared" si="32"/>
        <v>1287.7</v>
      </c>
      <c r="AH52" s="97">
        <f t="shared" si="32"/>
        <v>1581.6</v>
      </c>
      <c r="AI52" s="24">
        <f t="shared" si="32"/>
        <v>1581.6</v>
      </c>
      <c r="AJ52" s="24">
        <f t="shared" si="32"/>
        <v>1381.1</v>
      </c>
      <c r="AK52" s="24">
        <f t="shared" si="32"/>
        <v>1183.4000000000001</v>
      </c>
      <c r="AL52" s="24">
        <f t="shared" si="32"/>
        <v>1075</v>
      </c>
      <c r="AM52" s="97">
        <f t="shared" si="32"/>
        <v>1144.5</v>
      </c>
      <c r="AN52" s="24">
        <f t="shared" si="32"/>
        <v>1144.5</v>
      </c>
      <c r="AO52" s="24">
        <f t="shared" si="32"/>
        <v>1064</v>
      </c>
      <c r="AP52" s="24">
        <f t="shared" si="32"/>
        <v>963</v>
      </c>
      <c r="AQ52" s="24">
        <f t="shared" si="32"/>
        <v>1031.2</v>
      </c>
      <c r="AR52" s="97">
        <f t="shared" si="32"/>
        <v>1179.8</v>
      </c>
      <c r="AS52" s="24">
        <f t="shared" si="32"/>
        <v>1179.8</v>
      </c>
      <c r="AT52" s="24">
        <f t="shared" si="32"/>
        <v>1172.5</v>
      </c>
      <c r="AU52" s="24">
        <f t="shared" si="32"/>
        <v>1090.4000000000001</v>
      </c>
      <c r="AV52" s="24">
        <f t="shared" si="32"/>
        <v>1053.7</v>
      </c>
      <c r="AW52" s="97">
        <f t="shared" si="32"/>
        <v>1085.4000000000001</v>
      </c>
      <c r="AX52" s="24">
        <f t="shared" si="32"/>
        <v>1085.4000000000001</v>
      </c>
      <c r="AY52" s="24">
        <f t="shared" si="32"/>
        <v>1028.5</v>
      </c>
      <c r="AZ52" s="24">
        <f t="shared" si="32"/>
        <v>906.3</v>
      </c>
      <c r="BA52" s="24">
        <f t="shared" si="32"/>
        <v>849.1</v>
      </c>
      <c r="BB52" s="97">
        <f t="shared" si="32"/>
        <v>899.8</v>
      </c>
      <c r="BC52" s="24">
        <f t="shared" si="32"/>
        <v>899.8</v>
      </c>
      <c r="BD52" s="24">
        <f t="shared" si="32"/>
        <v>820.7</v>
      </c>
      <c r="BE52" s="24">
        <f t="shared" si="32"/>
        <v>738.4</v>
      </c>
      <c r="BF52" s="24">
        <f t="shared" si="32"/>
        <v>803.5</v>
      </c>
      <c r="BG52" s="97">
        <f t="shared" si="32"/>
        <v>828.7</v>
      </c>
      <c r="BH52" s="24">
        <f t="shared" si="32"/>
        <v>828.7</v>
      </c>
      <c r="BI52" s="24">
        <f t="shared" si="32"/>
        <v>712.4</v>
      </c>
      <c r="BJ52" s="24">
        <f t="shared" si="32"/>
        <v>691.4</v>
      </c>
      <c r="BK52" s="24">
        <f t="shared" si="32"/>
        <v>752.3</v>
      </c>
      <c r="BL52" s="97">
        <f t="shared" si="32"/>
        <v>618.4</v>
      </c>
      <c r="BM52" s="24">
        <f t="shared" si="32"/>
        <v>618.4</v>
      </c>
      <c r="BN52" s="24">
        <f t="shared" ref="BN52:BZ52" si="33">BN14</f>
        <v>714.8</v>
      </c>
      <c r="BO52" s="24">
        <f t="shared" si="33"/>
        <v>679.7</v>
      </c>
      <c r="BP52" s="24">
        <f t="shared" si="33"/>
        <v>773</v>
      </c>
      <c r="BQ52" s="97">
        <f t="shared" si="33"/>
        <v>826.7</v>
      </c>
      <c r="BR52" s="24">
        <f t="shared" si="33"/>
        <v>826.7</v>
      </c>
      <c r="BS52" s="24">
        <f t="shared" si="33"/>
        <v>764.6</v>
      </c>
      <c r="BT52" s="24">
        <f t="shared" si="33"/>
        <v>838.3</v>
      </c>
      <c r="BU52" s="24">
        <f t="shared" si="33"/>
        <v>915</v>
      </c>
      <c r="BV52" s="97">
        <f t="shared" si="33"/>
        <v>1171.5</v>
      </c>
      <c r="BW52" s="24">
        <f t="shared" si="33"/>
        <v>1171.5</v>
      </c>
      <c r="BX52" s="24">
        <f t="shared" si="33"/>
        <v>972.4</v>
      </c>
      <c r="BY52" s="24">
        <f t="shared" si="33"/>
        <v>1043.8</v>
      </c>
      <c r="BZ52" s="24">
        <f t="shared" si="33"/>
        <v>856.2</v>
      </c>
    </row>
    <row r="53" spans="1:78" s="37" customFormat="1" x14ac:dyDescent="0.2">
      <c r="A53" s="38" t="s">
        <v>64</v>
      </c>
      <c r="B53" s="93">
        <v>18426</v>
      </c>
      <c r="C53" s="93">
        <v>17139</v>
      </c>
      <c r="D53" s="97">
        <v>17295</v>
      </c>
      <c r="E53" s="93">
        <v>17295</v>
      </c>
      <c r="F53" s="93">
        <v>15359</v>
      </c>
      <c r="G53" s="93">
        <v>14340</v>
      </c>
      <c r="H53" s="93">
        <v>14692</v>
      </c>
      <c r="I53" s="97">
        <v>15639.35</v>
      </c>
      <c r="J53" s="93">
        <v>15639.35</v>
      </c>
      <c r="K53" s="93">
        <v>12685.35</v>
      </c>
      <c r="L53" s="93">
        <v>10299</v>
      </c>
      <c r="M53" s="93">
        <v>10759</v>
      </c>
      <c r="N53" s="97">
        <v>11773</v>
      </c>
      <c r="O53" s="93">
        <v>11773</v>
      </c>
      <c r="P53" s="93">
        <v>10369</v>
      </c>
      <c r="Q53" s="93">
        <v>10445</v>
      </c>
      <c r="R53" s="93">
        <v>9740</v>
      </c>
      <c r="S53" s="97">
        <v>10052</v>
      </c>
      <c r="T53" s="93">
        <v>10052</v>
      </c>
      <c r="U53" s="93">
        <v>10006</v>
      </c>
      <c r="V53" s="93">
        <v>10896</v>
      </c>
      <c r="W53" s="93">
        <v>10010</v>
      </c>
      <c r="X53" s="97">
        <v>10917</v>
      </c>
      <c r="Y53" s="93">
        <v>10917</v>
      </c>
      <c r="Z53" s="93">
        <v>9965</v>
      </c>
      <c r="AA53" s="93">
        <v>10646</v>
      </c>
      <c r="AB53" s="93">
        <v>9991</v>
      </c>
      <c r="AC53" s="97">
        <v>10878</v>
      </c>
      <c r="AD53" s="93">
        <v>10878</v>
      </c>
      <c r="AE53" s="93">
        <v>10416</v>
      </c>
      <c r="AF53" s="93">
        <v>9289</v>
      </c>
      <c r="AG53" s="93">
        <v>8903</v>
      </c>
      <c r="AH53" s="97">
        <v>10963</v>
      </c>
      <c r="AI53" s="93">
        <v>10963</v>
      </c>
      <c r="AJ53" s="93">
        <v>9391</v>
      </c>
      <c r="AK53" s="93">
        <v>7998</v>
      </c>
      <c r="AL53" s="93">
        <v>7503</v>
      </c>
      <c r="AM53" s="97">
        <v>8000</v>
      </c>
      <c r="AN53" s="93">
        <v>8000</v>
      </c>
      <c r="AO53" s="93">
        <v>7771</v>
      </c>
      <c r="AP53" s="93">
        <v>7247</v>
      </c>
      <c r="AQ53" s="93">
        <v>7027</v>
      </c>
      <c r="AR53" s="97">
        <v>8032</v>
      </c>
      <c r="AS53" s="93">
        <v>8032</v>
      </c>
      <c r="AT53" s="93">
        <v>7851</v>
      </c>
      <c r="AU53" s="93">
        <v>7172</v>
      </c>
      <c r="AV53" s="93">
        <v>6871</v>
      </c>
      <c r="AW53" s="97">
        <v>7292</v>
      </c>
      <c r="AX53" s="93">
        <v>7292</v>
      </c>
      <c r="AY53" s="93">
        <v>7025</v>
      </c>
      <c r="AZ53" s="93">
        <v>6230</v>
      </c>
      <c r="BA53" s="93">
        <v>5825</v>
      </c>
      <c r="BB53" s="97">
        <v>6008</v>
      </c>
      <c r="BC53" s="93">
        <v>6008</v>
      </c>
      <c r="BD53" s="93">
        <v>5531</v>
      </c>
      <c r="BE53" s="93">
        <v>5007</v>
      </c>
      <c r="BF53" s="93">
        <v>5291</v>
      </c>
      <c r="BG53" s="97">
        <v>0</v>
      </c>
      <c r="BH53" s="93">
        <v>0</v>
      </c>
      <c r="BI53" s="93">
        <v>0</v>
      </c>
      <c r="BJ53" s="93">
        <v>0</v>
      </c>
      <c r="BK53" s="93">
        <v>0</v>
      </c>
      <c r="BL53" s="97">
        <v>0</v>
      </c>
      <c r="BM53" s="93">
        <v>0</v>
      </c>
      <c r="BN53" s="93">
        <v>0</v>
      </c>
      <c r="BO53" s="93">
        <v>0</v>
      </c>
      <c r="BP53" s="93">
        <v>0</v>
      </c>
      <c r="BQ53" s="97">
        <v>0</v>
      </c>
      <c r="BR53" s="93">
        <v>0</v>
      </c>
      <c r="BS53" s="93">
        <v>0</v>
      </c>
      <c r="BT53" s="93">
        <v>0</v>
      </c>
      <c r="BU53" s="93">
        <v>0</v>
      </c>
      <c r="BV53" s="97">
        <v>0</v>
      </c>
      <c r="BW53" s="93">
        <v>0</v>
      </c>
      <c r="BX53" s="93">
        <v>0</v>
      </c>
      <c r="BY53" s="93">
        <v>0</v>
      </c>
      <c r="BZ53" s="93">
        <v>0</v>
      </c>
    </row>
    <row r="54" spans="1:78" s="37" customFormat="1" x14ac:dyDescent="0.2">
      <c r="A54" s="42" t="s">
        <v>91</v>
      </c>
      <c r="B54" s="24">
        <v>236.24932520133515</v>
      </c>
      <c r="C54" s="24">
        <v>235.15169115271868</v>
      </c>
      <c r="D54" s="97">
        <v>229.8329046641804</v>
      </c>
      <c r="E54" s="24">
        <v>229.8329046641804</v>
      </c>
      <c r="F54" s="24">
        <v>221.66288998592194</v>
      </c>
      <c r="G54" s="24">
        <v>213.48907698214788</v>
      </c>
      <c r="H54" s="24">
        <v>212.55341660590793</v>
      </c>
      <c r="I54" s="97">
        <v>209.89640792321936</v>
      </c>
      <c r="J54" s="24">
        <v>209.89640792321936</v>
      </c>
      <c r="K54" s="24">
        <v>212.23713168134893</v>
      </c>
      <c r="L54" s="24">
        <v>206.23693636111554</v>
      </c>
      <c r="M54" s="24">
        <v>204.98765805223533</v>
      </c>
      <c r="N54" s="97">
        <v>202.5888299926952</v>
      </c>
      <c r="O54" s="24">
        <v>202.5888299926952</v>
      </c>
      <c r="P54" s="24">
        <v>205.5</v>
      </c>
      <c r="Q54" s="24">
        <v>204.49200651067491</v>
      </c>
      <c r="R54" s="24">
        <v>194.2</v>
      </c>
      <c r="S54" s="97">
        <v>194.4</v>
      </c>
      <c r="T54" s="24">
        <v>194.4</v>
      </c>
      <c r="U54" s="24">
        <v>191.9</v>
      </c>
      <c r="V54" s="24">
        <v>175.9</v>
      </c>
      <c r="W54" s="24">
        <v>165.8</v>
      </c>
      <c r="X54" s="97">
        <v>156.4</v>
      </c>
      <c r="Y54" s="24">
        <v>156.4</v>
      </c>
      <c r="Z54" s="24">
        <v>158.80000000000001</v>
      </c>
      <c r="AA54" s="24">
        <v>155.5</v>
      </c>
      <c r="AB54" s="24">
        <v>152.9</v>
      </c>
      <c r="AC54" s="97">
        <v>151.6</v>
      </c>
      <c r="AD54" s="24">
        <v>151.6</v>
      </c>
      <c r="AE54" s="24">
        <v>149.69999999999999</v>
      </c>
      <c r="AF54" s="24">
        <v>142.1</v>
      </c>
      <c r="AG54" s="24">
        <v>144.6</v>
      </c>
      <c r="AH54" s="97">
        <v>144.30000000000001</v>
      </c>
      <c r="AI54" s="24">
        <v>144.30000000000001</v>
      </c>
      <c r="AJ54" s="24">
        <v>147.1</v>
      </c>
      <c r="AK54" s="24">
        <v>148</v>
      </c>
      <c r="AL54" s="24">
        <v>143.30000000000001</v>
      </c>
      <c r="AM54" s="97">
        <v>143.1</v>
      </c>
      <c r="AN54" s="24">
        <v>143.1</v>
      </c>
      <c r="AO54" s="24">
        <v>136.9</v>
      </c>
      <c r="AP54" s="24">
        <v>132.9</v>
      </c>
      <c r="AQ54" s="24">
        <v>146.69999999999999</v>
      </c>
      <c r="AR54" s="97">
        <v>146.9</v>
      </c>
      <c r="AS54" s="24">
        <v>146.9</v>
      </c>
      <c r="AT54" s="24">
        <v>149.30000000000001</v>
      </c>
      <c r="AU54" s="24">
        <v>152</v>
      </c>
      <c r="AV54" s="24">
        <v>153.4</v>
      </c>
      <c r="AW54" s="97">
        <v>148.80000000000001</v>
      </c>
      <c r="AX54" s="24">
        <v>148.80000000000001</v>
      </c>
      <c r="AY54" s="24">
        <v>146.4</v>
      </c>
      <c r="AZ54" s="24">
        <v>145.5</v>
      </c>
      <c r="BA54" s="24">
        <v>145.80000000000001</v>
      </c>
      <c r="BB54" s="97">
        <v>149.80000000000001</v>
      </c>
      <c r="BC54" s="24">
        <v>149.80000000000001</v>
      </c>
      <c r="BD54" s="24">
        <v>148.4</v>
      </c>
      <c r="BE54" s="24">
        <v>147.5</v>
      </c>
      <c r="BF54" s="24">
        <v>151.9</v>
      </c>
      <c r="BG54" s="97">
        <v>0</v>
      </c>
      <c r="BH54" s="24">
        <v>0</v>
      </c>
      <c r="BI54" s="24">
        <v>0</v>
      </c>
      <c r="BJ54" s="24">
        <v>0</v>
      </c>
      <c r="BK54" s="24">
        <v>0</v>
      </c>
      <c r="BL54" s="97">
        <v>0</v>
      </c>
      <c r="BM54" s="24">
        <v>0</v>
      </c>
      <c r="BN54" s="24">
        <v>0</v>
      </c>
      <c r="BO54" s="24">
        <v>0</v>
      </c>
      <c r="BP54" s="24">
        <v>0</v>
      </c>
      <c r="BQ54" s="97">
        <v>0</v>
      </c>
      <c r="BR54" s="24">
        <v>0</v>
      </c>
      <c r="BS54" s="24">
        <v>0</v>
      </c>
      <c r="BT54" s="24">
        <v>0</v>
      </c>
      <c r="BU54" s="24">
        <v>0</v>
      </c>
      <c r="BV54" s="97">
        <v>0</v>
      </c>
      <c r="BW54" s="24">
        <v>0</v>
      </c>
      <c r="BX54" s="24">
        <v>0</v>
      </c>
      <c r="BY54" s="24">
        <v>0</v>
      </c>
      <c r="BZ54" s="24">
        <v>0</v>
      </c>
    </row>
    <row r="56" spans="1:78" x14ac:dyDescent="0.2">
      <c r="A56" s="13" t="s">
        <v>92</v>
      </c>
    </row>
    <row r="57" spans="1:78" x14ac:dyDescent="0.2">
      <c r="A57" s="29" t="s">
        <v>93</v>
      </c>
      <c r="B57" s="16" t="s">
        <v>277</v>
      </c>
      <c r="C57" s="16" t="s">
        <v>276</v>
      </c>
      <c r="D57" s="16">
        <v>2025</v>
      </c>
      <c r="E57" s="16" t="s">
        <v>274</v>
      </c>
      <c r="F57" s="16" t="s">
        <v>265</v>
      </c>
      <c r="G57" s="16" t="str">
        <f t="shared" ref="G57:BR57" si="34">G7</f>
        <v>2T25</v>
      </c>
      <c r="H57" s="16" t="str">
        <f t="shared" si="34"/>
        <v>1T25</v>
      </c>
      <c r="I57" s="16">
        <f t="shared" si="34"/>
        <v>2024</v>
      </c>
      <c r="J57" s="16" t="str">
        <f t="shared" si="34"/>
        <v>4T24</v>
      </c>
      <c r="K57" s="125" t="str">
        <f t="shared" si="34"/>
        <v>3T24</v>
      </c>
      <c r="L57" s="125" t="str">
        <f t="shared" si="34"/>
        <v>2T24</v>
      </c>
      <c r="M57" s="16" t="str">
        <f t="shared" si="34"/>
        <v>1T24</v>
      </c>
      <c r="N57" s="16">
        <f t="shared" si="34"/>
        <v>2023</v>
      </c>
      <c r="O57" s="16" t="str">
        <f t="shared" si="34"/>
        <v>4T23</v>
      </c>
      <c r="P57" s="16" t="str">
        <f t="shared" si="34"/>
        <v>3T23</v>
      </c>
      <c r="Q57" s="16" t="str">
        <f t="shared" si="34"/>
        <v>2T23</v>
      </c>
      <c r="R57" s="16" t="str">
        <f t="shared" si="34"/>
        <v>1T23</v>
      </c>
      <c r="S57" s="16">
        <f t="shared" si="34"/>
        <v>2022</v>
      </c>
      <c r="T57" s="16" t="str">
        <f t="shared" si="34"/>
        <v>4T22</v>
      </c>
      <c r="U57" s="16" t="str">
        <f t="shared" si="34"/>
        <v>3T22</v>
      </c>
      <c r="V57" s="16" t="str">
        <f t="shared" si="34"/>
        <v>2T22</v>
      </c>
      <c r="W57" s="16" t="str">
        <f t="shared" si="34"/>
        <v>1T22</v>
      </c>
      <c r="X57" s="16">
        <f t="shared" si="34"/>
        <v>2021</v>
      </c>
      <c r="Y57" s="16" t="str">
        <f t="shared" si="34"/>
        <v>4T21</v>
      </c>
      <c r="Z57" s="16" t="str">
        <f t="shared" si="34"/>
        <v>3T21</v>
      </c>
      <c r="AA57" s="16" t="str">
        <f t="shared" si="34"/>
        <v>2T21</v>
      </c>
      <c r="AB57" s="16" t="str">
        <f t="shared" si="34"/>
        <v>1T21</v>
      </c>
      <c r="AC57" s="16">
        <f t="shared" si="34"/>
        <v>2020</v>
      </c>
      <c r="AD57" s="16" t="str">
        <f t="shared" si="34"/>
        <v>4T20</v>
      </c>
      <c r="AE57" s="16" t="str">
        <f t="shared" si="34"/>
        <v>3T20</v>
      </c>
      <c r="AF57" s="16" t="str">
        <f t="shared" si="34"/>
        <v>2T20</v>
      </c>
      <c r="AG57" s="16" t="str">
        <f t="shared" si="34"/>
        <v>1T20</v>
      </c>
      <c r="AH57" s="16">
        <f t="shared" si="34"/>
        <v>2019</v>
      </c>
      <c r="AI57" s="16" t="str">
        <f t="shared" si="34"/>
        <v>4T19</v>
      </c>
      <c r="AJ57" s="16" t="str">
        <f t="shared" si="34"/>
        <v>3T19</v>
      </c>
      <c r="AK57" s="16" t="str">
        <f t="shared" si="34"/>
        <v>2T19</v>
      </c>
      <c r="AL57" s="16" t="str">
        <f t="shared" si="34"/>
        <v>1T19</v>
      </c>
      <c r="AM57" s="16">
        <f t="shared" si="34"/>
        <v>2018</v>
      </c>
      <c r="AN57" s="16" t="str">
        <f t="shared" si="34"/>
        <v>4T18</v>
      </c>
      <c r="AO57" s="16" t="str">
        <f t="shared" si="34"/>
        <v>3T18</v>
      </c>
      <c r="AP57" s="16" t="str">
        <f t="shared" si="34"/>
        <v>2T18</v>
      </c>
      <c r="AQ57" s="16" t="str">
        <f t="shared" si="34"/>
        <v>1T18</v>
      </c>
      <c r="AR57" s="16">
        <f t="shared" si="34"/>
        <v>2017</v>
      </c>
      <c r="AS57" s="16" t="str">
        <f t="shared" si="34"/>
        <v>4T17</v>
      </c>
      <c r="AT57" s="16" t="str">
        <f t="shared" si="34"/>
        <v>3T17</v>
      </c>
      <c r="AU57" s="16" t="str">
        <f t="shared" si="34"/>
        <v>2T17</v>
      </c>
      <c r="AV57" s="16" t="str">
        <f t="shared" si="34"/>
        <v>1T17</v>
      </c>
      <c r="AW57" s="16">
        <f t="shared" si="34"/>
        <v>2016</v>
      </c>
      <c r="AX57" s="16" t="str">
        <f t="shared" si="34"/>
        <v>4T16</v>
      </c>
      <c r="AY57" s="16" t="str">
        <f t="shared" si="34"/>
        <v>3T16</v>
      </c>
      <c r="AZ57" s="16" t="str">
        <f t="shared" si="34"/>
        <v>2T16</v>
      </c>
      <c r="BA57" s="16" t="str">
        <f t="shared" si="34"/>
        <v>1T16</v>
      </c>
      <c r="BB57" s="16">
        <f t="shared" si="34"/>
        <v>2015</v>
      </c>
      <c r="BC57" s="16" t="str">
        <f t="shared" si="34"/>
        <v>4T15</v>
      </c>
      <c r="BD57" s="16" t="str">
        <f t="shared" si="34"/>
        <v>3T15</v>
      </c>
      <c r="BE57" s="16" t="str">
        <f t="shared" si="34"/>
        <v>2T15</v>
      </c>
      <c r="BF57" s="16" t="str">
        <f t="shared" si="34"/>
        <v>1T15</v>
      </c>
      <c r="BG57" s="16">
        <f t="shared" si="34"/>
        <v>2014</v>
      </c>
      <c r="BH57" s="16" t="str">
        <f t="shared" si="34"/>
        <v>4T14</v>
      </c>
      <c r="BI57" s="16" t="str">
        <f t="shared" si="34"/>
        <v>3T14</v>
      </c>
      <c r="BJ57" s="16" t="str">
        <f t="shared" si="34"/>
        <v>2T14</v>
      </c>
      <c r="BK57" s="16" t="str">
        <f t="shared" si="34"/>
        <v>1T14</v>
      </c>
      <c r="BL57" s="16">
        <f t="shared" si="34"/>
        <v>2013</v>
      </c>
      <c r="BM57" s="16" t="str">
        <f t="shared" si="34"/>
        <v>4T13</v>
      </c>
      <c r="BN57" s="16" t="str">
        <f t="shared" si="34"/>
        <v>3T13</v>
      </c>
      <c r="BO57" s="16" t="str">
        <f t="shared" si="34"/>
        <v>2T13</v>
      </c>
      <c r="BP57" s="16" t="str">
        <f t="shared" si="34"/>
        <v>1T13</v>
      </c>
      <c r="BQ57" s="16">
        <f t="shared" si="34"/>
        <v>2012</v>
      </c>
      <c r="BR57" s="16" t="str">
        <f t="shared" si="34"/>
        <v>4T12</v>
      </c>
      <c r="BS57" s="16" t="str">
        <f t="shared" ref="BS57:BZ57" si="35">BS7</f>
        <v>3T12</v>
      </c>
      <c r="BT57" s="16" t="str">
        <f t="shared" si="35"/>
        <v>2T12</v>
      </c>
      <c r="BU57" s="16" t="str">
        <f t="shared" si="35"/>
        <v>1T12</v>
      </c>
      <c r="BV57" s="16">
        <f t="shared" si="35"/>
        <v>2011</v>
      </c>
      <c r="BW57" s="16" t="str">
        <f t="shared" si="35"/>
        <v>4T11</v>
      </c>
      <c r="BX57" s="16" t="str">
        <f t="shared" si="35"/>
        <v>3T11</v>
      </c>
      <c r="BY57" s="16" t="str">
        <f t="shared" si="35"/>
        <v>2T11</v>
      </c>
      <c r="BZ57" s="16" t="str">
        <f t="shared" si="35"/>
        <v>1T11</v>
      </c>
    </row>
    <row r="58" spans="1:78" s="37" customFormat="1" x14ac:dyDescent="0.2">
      <c r="A58" s="38" t="s">
        <v>62</v>
      </c>
      <c r="B58" s="93">
        <v>924</v>
      </c>
      <c r="C58" s="93">
        <v>786</v>
      </c>
      <c r="D58" s="99">
        <v>775</v>
      </c>
      <c r="E58" s="93">
        <v>775</v>
      </c>
      <c r="F58" s="93">
        <v>695</v>
      </c>
      <c r="G58" s="93">
        <v>708</v>
      </c>
      <c r="H58" s="93">
        <v>616</v>
      </c>
      <c r="I58" s="99">
        <v>604</v>
      </c>
      <c r="J58" s="93">
        <v>604</v>
      </c>
      <c r="K58" s="93">
        <v>541</v>
      </c>
      <c r="L58" s="93">
        <v>457</v>
      </c>
      <c r="M58" s="93">
        <v>422</v>
      </c>
      <c r="N58" s="99">
        <v>443</v>
      </c>
      <c r="O58" s="93">
        <v>443</v>
      </c>
      <c r="P58" s="93">
        <v>403</v>
      </c>
      <c r="Q58" s="93">
        <v>393</v>
      </c>
      <c r="R58" s="93">
        <v>380</v>
      </c>
      <c r="S58" s="99">
        <v>378</v>
      </c>
      <c r="T58" s="93">
        <v>378</v>
      </c>
      <c r="U58" s="93">
        <v>336</v>
      </c>
      <c r="V58" s="93">
        <v>313</v>
      </c>
      <c r="W58" s="93">
        <v>317</v>
      </c>
      <c r="X58" s="99">
        <v>309</v>
      </c>
      <c r="Y58" s="93">
        <v>309</v>
      </c>
      <c r="Z58" s="93">
        <v>316</v>
      </c>
      <c r="AA58" s="93">
        <v>315</v>
      </c>
      <c r="AB58" s="93">
        <v>299</v>
      </c>
      <c r="AC58" s="99">
        <v>291</v>
      </c>
      <c r="AD58" s="93">
        <v>291</v>
      </c>
      <c r="AE58" s="93">
        <v>291</v>
      </c>
      <c r="AF58" s="93">
        <v>285</v>
      </c>
      <c r="AG58" s="93">
        <v>291</v>
      </c>
      <c r="AH58" s="99">
        <v>292</v>
      </c>
      <c r="AI58" s="93">
        <v>292</v>
      </c>
      <c r="AJ58" s="93">
        <v>278</v>
      </c>
      <c r="AK58" s="93">
        <v>270</v>
      </c>
      <c r="AL58" s="93">
        <v>268</v>
      </c>
      <c r="AM58" s="99">
        <v>253</v>
      </c>
      <c r="AN58" s="93">
        <v>253</v>
      </c>
      <c r="AO58" s="93">
        <v>229</v>
      </c>
      <c r="AP58" s="93">
        <v>214</v>
      </c>
      <c r="AQ58" s="93">
        <v>208</v>
      </c>
      <c r="AR58" s="99">
        <v>206</v>
      </c>
      <c r="AS58" s="93">
        <v>206</v>
      </c>
      <c r="AT58" s="93">
        <v>193</v>
      </c>
      <c r="AU58" s="93">
        <v>163</v>
      </c>
      <c r="AV58" s="93">
        <v>139</v>
      </c>
      <c r="AW58" s="99">
        <v>138</v>
      </c>
      <c r="AX58" s="93">
        <v>138</v>
      </c>
      <c r="AY58" s="93">
        <v>127</v>
      </c>
      <c r="AZ58" s="93">
        <v>130</v>
      </c>
      <c r="BA58" s="93">
        <v>131</v>
      </c>
      <c r="BB58" s="99">
        <v>133</v>
      </c>
      <c r="BC58" s="93">
        <v>133</v>
      </c>
      <c r="BD58" s="93">
        <v>112</v>
      </c>
      <c r="BE58" s="93">
        <v>110</v>
      </c>
      <c r="BF58" s="93">
        <v>112</v>
      </c>
      <c r="BG58" s="99">
        <v>41</v>
      </c>
      <c r="BH58" s="93">
        <v>41</v>
      </c>
      <c r="BI58" s="93">
        <v>38</v>
      </c>
      <c r="BJ58" s="93">
        <v>32</v>
      </c>
      <c r="BK58" s="93">
        <v>24</v>
      </c>
      <c r="BL58" s="99">
        <v>27</v>
      </c>
      <c r="BM58" s="93">
        <v>27</v>
      </c>
      <c r="BN58" s="93">
        <v>24</v>
      </c>
      <c r="BO58" s="93">
        <v>23</v>
      </c>
      <c r="BP58" s="93">
        <v>24</v>
      </c>
      <c r="BQ58" s="99">
        <v>25</v>
      </c>
      <c r="BR58" s="93">
        <v>25</v>
      </c>
      <c r="BS58" s="93">
        <v>28</v>
      </c>
      <c r="BT58" s="93">
        <v>28</v>
      </c>
      <c r="BU58" s="93">
        <v>62</v>
      </c>
      <c r="BV58" s="99">
        <v>85</v>
      </c>
      <c r="BW58" s="93">
        <v>85</v>
      </c>
      <c r="BX58" s="93">
        <v>89</v>
      </c>
      <c r="BY58" s="93">
        <v>80</v>
      </c>
      <c r="BZ58" s="93">
        <v>83</v>
      </c>
    </row>
    <row r="59" spans="1:78" x14ac:dyDescent="0.2">
      <c r="A59" s="19" t="s">
        <v>90</v>
      </c>
      <c r="B59" s="93">
        <v>33767.90844871055</v>
      </c>
      <c r="C59" s="93">
        <v>29074.982596039852</v>
      </c>
      <c r="D59" s="99">
        <v>28585.505892499041</v>
      </c>
      <c r="E59" s="93">
        <v>28585.505892499041</v>
      </c>
      <c r="F59" s="93">
        <v>26192.259287627137</v>
      </c>
      <c r="G59" s="93">
        <v>26121.065906176442</v>
      </c>
      <c r="H59" s="93">
        <v>23419.08784378985</v>
      </c>
      <c r="I59" s="99">
        <v>22810.47582469304</v>
      </c>
      <c r="J59" s="93">
        <v>22810.47582469304</v>
      </c>
      <c r="K59" s="93">
        <v>20598.707188435699</v>
      </c>
      <c r="L59" s="93">
        <v>21362.623201160899</v>
      </c>
      <c r="M59" s="93">
        <v>19061.353027448891</v>
      </c>
      <c r="N59" s="99">
        <v>19346.16498385161</v>
      </c>
      <c r="O59" s="93">
        <v>19346.16498385161</v>
      </c>
      <c r="P59" s="93">
        <v>17949.400000000001</v>
      </c>
      <c r="Q59" s="93">
        <v>17308.693546797855</v>
      </c>
      <c r="R59" s="93">
        <v>16771</v>
      </c>
      <c r="S59" s="99">
        <v>16332</v>
      </c>
      <c r="T59" s="93">
        <v>16332</v>
      </c>
      <c r="U59" s="93">
        <v>14779</v>
      </c>
      <c r="V59" s="93">
        <v>13570</v>
      </c>
      <c r="W59" s="93">
        <v>13404</v>
      </c>
      <c r="X59" s="99">
        <v>12392</v>
      </c>
      <c r="Y59" s="93">
        <v>12392</v>
      </c>
      <c r="Z59" s="93">
        <v>12294</v>
      </c>
      <c r="AA59" s="93">
        <v>12044</v>
      </c>
      <c r="AB59" s="93">
        <v>11498</v>
      </c>
      <c r="AC59" s="99">
        <v>10975</v>
      </c>
      <c r="AD59" s="93">
        <v>10975</v>
      </c>
      <c r="AE59" s="93">
        <v>10803</v>
      </c>
      <c r="AF59" s="93">
        <v>10690</v>
      </c>
      <c r="AG59" s="93">
        <v>10557</v>
      </c>
      <c r="AH59" s="99">
        <v>10619</v>
      </c>
      <c r="AI59" s="93">
        <v>10619</v>
      </c>
      <c r="AJ59" s="93">
        <v>9870</v>
      </c>
      <c r="AK59" s="93">
        <v>9499</v>
      </c>
      <c r="AL59" s="93">
        <v>9418</v>
      </c>
      <c r="AM59" s="99">
        <v>8894</v>
      </c>
      <c r="AN59" s="93">
        <v>8894</v>
      </c>
      <c r="AO59" s="93">
        <v>7843</v>
      </c>
      <c r="AP59" s="93">
        <v>7131</v>
      </c>
      <c r="AQ59" s="93">
        <v>6872</v>
      </c>
      <c r="AR59" s="99">
        <v>6695</v>
      </c>
      <c r="AS59" s="93">
        <v>6695</v>
      </c>
      <c r="AT59" s="93">
        <v>6334</v>
      </c>
      <c r="AU59" s="93">
        <v>5106</v>
      </c>
      <c r="AV59" s="93">
        <v>4517</v>
      </c>
      <c r="AW59" s="99">
        <v>4462</v>
      </c>
      <c r="AX59" s="93">
        <v>4462</v>
      </c>
      <c r="AY59" s="93">
        <v>4204</v>
      </c>
      <c r="AZ59" s="93">
        <v>4451</v>
      </c>
      <c r="BA59" s="93">
        <v>4634</v>
      </c>
      <c r="BB59" s="99">
        <v>4733</v>
      </c>
      <c r="BC59" s="93">
        <v>4733</v>
      </c>
      <c r="BD59" s="93">
        <v>4021</v>
      </c>
      <c r="BE59" s="93">
        <v>3997</v>
      </c>
      <c r="BF59" s="93">
        <v>4074</v>
      </c>
      <c r="BG59" s="99">
        <v>3955</v>
      </c>
      <c r="BH59" s="93">
        <v>3955</v>
      </c>
      <c r="BI59" s="93">
        <v>3369</v>
      </c>
      <c r="BJ59" s="93">
        <v>2710</v>
      </c>
      <c r="BK59" s="93">
        <v>2961</v>
      </c>
      <c r="BL59" s="99">
        <v>2428</v>
      </c>
      <c r="BM59" s="93">
        <v>2428</v>
      </c>
      <c r="BN59" s="93">
        <v>2090</v>
      </c>
      <c r="BO59" s="93">
        <v>1874</v>
      </c>
      <c r="BP59" s="93">
        <v>2023</v>
      </c>
      <c r="BQ59" s="99">
        <v>1891</v>
      </c>
      <c r="BR59" s="93">
        <v>1891</v>
      </c>
      <c r="BS59" s="93">
        <v>2182</v>
      </c>
      <c r="BT59" s="93">
        <v>2148</v>
      </c>
      <c r="BU59" s="93">
        <v>4323</v>
      </c>
      <c r="BV59" s="99">
        <v>5706</v>
      </c>
      <c r="BW59" s="93">
        <v>5706</v>
      </c>
      <c r="BX59" s="93">
        <v>5459</v>
      </c>
      <c r="BY59" s="93">
        <v>4502</v>
      </c>
      <c r="BZ59" s="93">
        <v>4547</v>
      </c>
    </row>
    <row r="60" spans="1:78" x14ac:dyDescent="0.2">
      <c r="A60" s="33" t="s">
        <v>94</v>
      </c>
      <c r="B60" s="93">
        <v>6459.3482934705708</v>
      </c>
      <c r="C60" s="93">
        <v>1946.0569479471108</v>
      </c>
      <c r="D60" s="99">
        <v>11144.142604076247</v>
      </c>
      <c r="E60" s="93">
        <v>4168.5648248998596</v>
      </c>
      <c r="F60" s="93">
        <v>1633.0573533565118</v>
      </c>
      <c r="G60" s="93">
        <v>3811.9775295601048</v>
      </c>
      <c r="H60" s="93">
        <v>1529.4716186707522</v>
      </c>
      <c r="I60" s="99">
        <v>8923.0737683801399</v>
      </c>
      <c r="J60" s="93">
        <v>3817.2847732907121</v>
      </c>
      <c r="K60" s="93">
        <v>1386.1874098241092</v>
      </c>
      <c r="L60" s="93">
        <v>3241.2405169477702</v>
      </c>
      <c r="M60" s="93">
        <v>475.08453431754793</v>
      </c>
      <c r="N60" s="99">
        <v>6498.5753650269753</v>
      </c>
      <c r="O60" s="93">
        <v>2546.0172580269827</v>
      </c>
      <c r="P60" s="93">
        <v>1521.3</v>
      </c>
      <c r="Q60" s="93">
        <v>1501.2581069999924</v>
      </c>
      <c r="R60" s="93">
        <v>930</v>
      </c>
      <c r="S60" s="99">
        <v>6320</v>
      </c>
      <c r="T60" s="93">
        <v>2307</v>
      </c>
      <c r="U60" s="93">
        <v>1585</v>
      </c>
      <c r="V60" s="93">
        <v>948</v>
      </c>
      <c r="W60" s="93">
        <v>1479</v>
      </c>
      <c r="X60" s="99">
        <v>4547</v>
      </c>
      <c r="Y60" s="93">
        <v>970</v>
      </c>
      <c r="Z60" s="93">
        <v>895</v>
      </c>
      <c r="AA60" s="93">
        <v>1548</v>
      </c>
      <c r="AB60" s="93">
        <v>1134</v>
      </c>
      <c r="AC60" s="99">
        <v>1057</v>
      </c>
      <c r="AD60" s="93">
        <v>1057</v>
      </c>
      <c r="AE60" s="93">
        <v>1096</v>
      </c>
      <c r="AF60" s="93">
        <v>764</v>
      </c>
      <c r="AG60" s="93">
        <v>103</v>
      </c>
      <c r="AH60" s="99">
        <v>1585</v>
      </c>
      <c r="AI60" s="93">
        <v>1585</v>
      </c>
      <c r="AJ60" s="93">
        <v>1132</v>
      </c>
      <c r="AK60" s="93">
        <v>674</v>
      </c>
      <c r="AL60" s="93">
        <v>910</v>
      </c>
      <c r="AM60" s="99">
        <v>1581</v>
      </c>
      <c r="AN60" s="93">
        <v>1581</v>
      </c>
      <c r="AO60" s="93">
        <v>1289</v>
      </c>
      <c r="AP60" s="93">
        <v>798</v>
      </c>
      <c r="AQ60" s="93">
        <v>443</v>
      </c>
      <c r="AR60" s="99">
        <v>820</v>
      </c>
      <c r="AS60" s="93">
        <v>820</v>
      </c>
      <c r="AT60" s="93">
        <v>1716</v>
      </c>
      <c r="AU60" s="93">
        <v>1035</v>
      </c>
      <c r="AV60" s="93">
        <v>357</v>
      </c>
      <c r="AW60" s="99">
        <v>604</v>
      </c>
      <c r="AX60" s="93">
        <v>604</v>
      </c>
      <c r="AY60" s="93">
        <v>79</v>
      </c>
      <c r="AZ60" s="93">
        <v>231</v>
      </c>
      <c r="BA60" s="93">
        <v>130</v>
      </c>
      <c r="BB60" s="99">
        <v>990</v>
      </c>
      <c r="BC60" s="93">
        <v>990</v>
      </c>
      <c r="BD60" s="93">
        <v>367</v>
      </c>
      <c r="BE60" s="93">
        <v>151</v>
      </c>
      <c r="BF60" s="93">
        <v>0</v>
      </c>
      <c r="BG60" s="99">
        <v>2141</v>
      </c>
      <c r="BH60" s="93">
        <v>828</v>
      </c>
      <c r="BI60" s="93">
        <v>750</v>
      </c>
      <c r="BJ60" s="93">
        <v>-151</v>
      </c>
      <c r="BK60" s="93">
        <v>714</v>
      </c>
      <c r="BL60" s="99">
        <v>876</v>
      </c>
      <c r="BM60" s="93">
        <v>426</v>
      </c>
      <c r="BN60" s="93">
        <v>320</v>
      </c>
      <c r="BO60" s="93">
        <v>-116</v>
      </c>
      <c r="BP60" s="93">
        <v>246</v>
      </c>
      <c r="BQ60" s="99">
        <v>0</v>
      </c>
      <c r="BR60" s="93">
        <v>0</v>
      </c>
      <c r="BS60" s="93">
        <v>0</v>
      </c>
      <c r="BT60" s="93">
        <v>0</v>
      </c>
      <c r="BU60" s="93">
        <v>0</v>
      </c>
      <c r="BV60" s="99">
        <v>1454</v>
      </c>
      <c r="BW60" s="93">
        <v>248</v>
      </c>
      <c r="BX60" s="93">
        <v>1006</v>
      </c>
      <c r="BY60" s="93">
        <v>201</v>
      </c>
      <c r="BZ60" s="93">
        <v>0</v>
      </c>
    </row>
    <row r="61" spans="1:78" x14ac:dyDescent="0.2">
      <c r="A61" s="33" t="s">
        <v>64</v>
      </c>
      <c r="B61" s="93">
        <v>152389.00000000003</v>
      </c>
      <c r="C61" s="93">
        <v>136418</v>
      </c>
      <c r="D61" s="99">
        <v>135737</v>
      </c>
      <c r="E61" s="93">
        <v>135737</v>
      </c>
      <c r="F61" s="93">
        <v>127004</v>
      </c>
      <c r="G61" s="93">
        <v>127476</v>
      </c>
      <c r="H61" s="93">
        <v>115523.0001</v>
      </c>
      <c r="I61" s="99">
        <v>113612</v>
      </c>
      <c r="J61" s="93">
        <v>113612</v>
      </c>
      <c r="K61" s="93">
        <v>104638</v>
      </c>
      <c r="L61" s="93">
        <v>110259</v>
      </c>
      <c r="M61" s="93">
        <v>100181</v>
      </c>
      <c r="N61" s="99">
        <v>102384</v>
      </c>
      <c r="O61" s="93">
        <v>102384</v>
      </c>
      <c r="P61" s="93">
        <v>98147</v>
      </c>
      <c r="Q61" s="93">
        <v>96641</v>
      </c>
      <c r="R61" s="93">
        <v>94621</v>
      </c>
      <c r="S61" s="99">
        <v>92927</v>
      </c>
      <c r="T61" s="93">
        <v>92927</v>
      </c>
      <c r="U61" s="93">
        <v>89204</v>
      </c>
      <c r="V61" s="93">
        <v>84578</v>
      </c>
      <c r="W61" s="93">
        <v>84426</v>
      </c>
      <c r="X61" s="99">
        <v>78483</v>
      </c>
      <c r="Y61" s="93">
        <v>78483</v>
      </c>
      <c r="Z61" s="93">
        <v>79830</v>
      </c>
      <c r="AA61" s="93">
        <v>78852</v>
      </c>
      <c r="AB61" s="93">
        <v>75602</v>
      </c>
      <c r="AC61" s="99">
        <v>73339</v>
      </c>
      <c r="AD61" s="93">
        <v>73339</v>
      </c>
      <c r="AE61" s="93">
        <v>73266</v>
      </c>
      <c r="AF61" s="93">
        <v>72167</v>
      </c>
      <c r="AG61" s="93">
        <v>71625</v>
      </c>
      <c r="AH61" s="99">
        <v>72159</v>
      </c>
      <c r="AI61" s="93">
        <v>72159</v>
      </c>
      <c r="AJ61" s="93">
        <v>67527</v>
      </c>
      <c r="AK61" s="93">
        <v>64846</v>
      </c>
      <c r="AL61" s="93">
        <v>64084</v>
      </c>
      <c r="AM61" s="99">
        <v>60124</v>
      </c>
      <c r="AN61" s="93">
        <v>60124</v>
      </c>
      <c r="AO61" s="93">
        <v>53746</v>
      </c>
      <c r="AP61" s="93">
        <v>49123</v>
      </c>
      <c r="AQ61" s="93">
        <v>47219</v>
      </c>
      <c r="AR61" s="99">
        <v>45795</v>
      </c>
      <c r="AS61" s="93">
        <v>45795</v>
      </c>
      <c r="AT61" s="93">
        <v>42975</v>
      </c>
      <c r="AU61" s="93">
        <v>36575</v>
      </c>
      <c r="AV61" s="93">
        <v>32827</v>
      </c>
      <c r="AW61" s="99">
        <v>32707</v>
      </c>
      <c r="AX61" s="93">
        <v>32707</v>
      </c>
      <c r="AY61" s="93">
        <v>31123</v>
      </c>
      <c r="AZ61" s="93">
        <v>33024</v>
      </c>
      <c r="BA61" s="93">
        <v>33702</v>
      </c>
      <c r="BB61" s="99">
        <v>34422</v>
      </c>
      <c r="BC61" s="93">
        <v>34422</v>
      </c>
      <c r="BD61" s="93">
        <v>29348</v>
      </c>
      <c r="BE61" s="93">
        <v>28895</v>
      </c>
      <c r="BF61" s="93">
        <v>30107</v>
      </c>
      <c r="BG61" s="99">
        <v>28929</v>
      </c>
      <c r="BH61" s="93">
        <v>28929</v>
      </c>
      <c r="BI61" s="93">
        <v>24800</v>
      </c>
      <c r="BJ61" s="93">
        <v>21311</v>
      </c>
      <c r="BK61" s="93">
        <v>24199</v>
      </c>
      <c r="BL61" s="99">
        <v>20018</v>
      </c>
      <c r="BM61" s="93">
        <v>20018</v>
      </c>
      <c r="BN61" s="93">
        <v>18007</v>
      </c>
      <c r="BO61" s="93">
        <v>16467</v>
      </c>
      <c r="BP61" s="93">
        <v>17728</v>
      </c>
      <c r="BQ61" s="99">
        <v>16569</v>
      </c>
      <c r="BR61" s="93">
        <v>16569</v>
      </c>
      <c r="BS61" s="93">
        <v>18943</v>
      </c>
      <c r="BT61" s="93">
        <v>18532</v>
      </c>
      <c r="BU61" s="93">
        <v>37466</v>
      </c>
      <c r="BV61" s="99">
        <v>48452</v>
      </c>
      <c r="BW61" s="93">
        <v>48452</v>
      </c>
      <c r="BX61" s="93">
        <v>46683</v>
      </c>
      <c r="BY61" s="93">
        <v>41317</v>
      </c>
      <c r="BZ61" s="93">
        <v>42607</v>
      </c>
    </row>
    <row r="62" spans="1:78" s="37" customFormat="1" x14ac:dyDescent="0.2">
      <c r="A62" s="42" t="s">
        <v>91</v>
      </c>
      <c r="B62" s="24">
        <v>221.59019646241228</v>
      </c>
      <c r="C62" s="24">
        <v>213.13157058481909</v>
      </c>
      <c r="D62" s="97">
        <v>210.59479649984192</v>
      </c>
      <c r="E62" s="24">
        <v>210.59479649984192</v>
      </c>
      <c r="F62" s="24">
        <v>206.2317666185879</v>
      </c>
      <c r="G62" s="24">
        <v>204.90967637968276</v>
      </c>
      <c r="H62" s="24">
        <v>202.72229619658094</v>
      </c>
      <c r="I62" s="97">
        <v>200.77523346735416</v>
      </c>
      <c r="J62" s="24">
        <v>200.77523346735416</v>
      </c>
      <c r="K62" s="24">
        <v>196.85685112899424</v>
      </c>
      <c r="L62" s="24">
        <v>193.74947352289519</v>
      </c>
      <c r="M62" s="24">
        <v>190.2691431254319</v>
      </c>
      <c r="N62" s="97">
        <v>188.95691693869753</v>
      </c>
      <c r="O62" s="24">
        <v>188.95691693869753</v>
      </c>
      <c r="P62" s="24">
        <v>182.9</v>
      </c>
      <c r="Q62" s="24">
        <v>179.10300542003759</v>
      </c>
      <c r="R62" s="24">
        <v>177.2</v>
      </c>
      <c r="S62" s="97">
        <v>175.8</v>
      </c>
      <c r="T62" s="24">
        <v>175.8</v>
      </c>
      <c r="U62" s="24">
        <v>165.7</v>
      </c>
      <c r="V62" s="24">
        <v>160.4</v>
      </c>
      <c r="W62" s="24">
        <v>158.80000000000001</v>
      </c>
      <c r="X62" s="97">
        <v>157.9</v>
      </c>
      <c r="Y62" s="24">
        <v>157.9</v>
      </c>
      <c r="Z62" s="24">
        <v>154</v>
      </c>
      <c r="AA62" s="24">
        <v>152.69999999999999</v>
      </c>
      <c r="AB62" s="24">
        <v>152.1</v>
      </c>
      <c r="AC62" s="97">
        <v>149.6</v>
      </c>
      <c r="AD62" s="24">
        <v>149.6</v>
      </c>
      <c r="AE62" s="24">
        <v>147.4</v>
      </c>
      <c r="AF62" s="24">
        <v>148.1</v>
      </c>
      <c r="AG62" s="24">
        <v>147.4</v>
      </c>
      <c r="AH62" s="97">
        <v>147.19999999999999</v>
      </c>
      <c r="AI62" s="24">
        <v>147.19999999999999</v>
      </c>
      <c r="AJ62" s="24">
        <v>146.19999999999999</v>
      </c>
      <c r="AK62" s="24">
        <v>146.5</v>
      </c>
      <c r="AL62" s="24">
        <v>147</v>
      </c>
      <c r="AM62" s="97">
        <v>147.9</v>
      </c>
      <c r="AN62" s="24">
        <v>147.9</v>
      </c>
      <c r="AO62" s="24">
        <v>145.9</v>
      </c>
      <c r="AP62" s="24">
        <v>145.19999999999999</v>
      </c>
      <c r="AQ62" s="24">
        <v>145.5</v>
      </c>
      <c r="AR62" s="97">
        <v>146.19999999999999</v>
      </c>
      <c r="AS62" s="24">
        <v>146.19999999999999</v>
      </c>
      <c r="AT62" s="24">
        <v>147.4</v>
      </c>
      <c r="AU62" s="24">
        <v>139.6</v>
      </c>
      <c r="AV62" s="24">
        <v>137.6</v>
      </c>
      <c r="AW62" s="97">
        <v>136.4</v>
      </c>
      <c r="AX62" s="24">
        <v>136.4</v>
      </c>
      <c r="AY62" s="24">
        <v>135.1</v>
      </c>
      <c r="AZ62" s="24">
        <v>134.80000000000001</v>
      </c>
      <c r="BA62" s="24">
        <v>137.5</v>
      </c>
      <c r="BB62" s="97">
        <v>137.5</v>
      </c>
      <c r="BC62" s="24">
        <v>137.5</v>
      </c>
      <c r="BD62" s="24">
        <v>137</v>
      </c>
      <c r="BE62" s="24">
        <v>138.30000000000001</v>
      </c>
      <c r="BF62" s="24">
        <v>135.30000000000001</v>
      </c>
      <c r="BG62" s="97">
        <v>136.69999999999999</v>
      </c>
      <c r="BH62" s="24">
        <v>136.69999999999999</v>
      </c>
      <c r="BI62" s="24">
        <v>135.80000000000001</v>
      </c>
      <c r="BJ62" s="24">
        <v>127.2</v>
      </c>
      <c r="BK62" s="24">
        <v>122.3</v>
      </c>
      <c r="BL62" s="97">
        <v>121.3</v>
      </c>
      <c r="BM62" s="24">
        <v>121.3</v>
      </c>
      <c r="BN62" s="24">
        <v>116.1</v>
      </c>
      <c r="BO62" s="24">
        <v>113.8</v>
      </c>
      <c r="BP62" s="24">
        <v>114.1</v>
      </c>
      <c r="BQ62" s="97">
        <v>114.1</v>
      </c>
      <c r="BR62" s="24">
        <v>114.1</v>
      </c>
      <c r="BS62" s="24">
        <v>115.2</v>
      </c>
      <c r="BT62" s="24">
        <v>115.9</v>
      </c>
      <c r="BU62" s="24">
        <v>115.4</v>
      </c>
      <c r="BV62" s="97">
        <v>117.8</v>
      </c>
      <c r="BW62" s="24">
        <v>117.8</v>
      </c>
      <c r="BX62" s="24">
        <v>116.9</v>
      </c>
      <c r="BY62" s="24">
        <v>109</v>
      </c>
      <c r="BZ62" s="24">
        <v>106.7</v>
      </c>
    </row>
    <row r="63" spans="1:78" x14ac:dyDescent="0.2">
      <c r="A63" s="43" t="s">
        <v>95</v>
      </c>
      <c r="B63" s="95">
        <v>0.68070097714985434</v>
      </c>
      <c r="C63" s="95">
        <v>0.71206546032304552</v>
      </c>
      <c r="D63" s="98">
        <v>0.73924639513846968</v>
      </c>
      <c r="E63" s="95">
        <v>0.73924639513846968</v>
      </c>
      <c r="F63" s="95">
        <v>0.72179137992374331</v>
      </c>
      <c r="G63" s="95">
        <v>0.72660153463982147</v>
      </c>
      <c r="H63" s="95">
        <v>0.71728078088908265</v>
      </c>
      <c r="I63" s="98">
        <v>0.70340107230547722</v>
      </c>
      <c r="J63" s="95">
        <v>0.70340107230547722</v>
      </c>
      <c r="K63" s="95">
        <v>0.66718137126282739</v>
      </c>
      <c r="L63" s="95">
        <v>0.67570245765644132</v>
      </c>
      <c r="M63" s="95">
        <v>0.62306189438999704</v>
      </c>
      <c r="N63" s="98">
        <v>0.63</v>
      </c>
      <c r="O63" s="95">
        <v>0.63</v>
      </c>
      <c r="P63" s="95">
        <v>0.59699999999999998</v>
      </c>
      <c r="Q63" s="95">
        <v>0.57899999999999996</v>
      </c>
      <c r="R63" s="95">
        <v>0.64100000000000001</v>
      </c>
      <c r="S63" s="98">
        <v>0.56799999999999995</v>
      </c>
      <c r="T63" s="95">
        <v>0.56799999999999995</v>
      </c>
      <c r="U63" s="95">
        <v>0.52200000000000002</v>
      </c>
      <c r="V63" s="95">
        <v>0.504</v>
      </c>
      <c r="W63" s="95">
        <v>0.498</v>
      </c>
      <c r="X63" s="98">
        <v>0.433</v>
      </c>
      <c r="Y63" s="95">
        <v>0.433</v>
      </c>
      <c r="Z63" s="95">
        <v>0.41899999999999998</v>
      </c>
      <c r="AA63" s="95">
        <v>0.40699999999999997</v>
      </c>
      <c r="AB63" s="95">
        <v>0.38400000000000001</v>
      </c>
      <c r="AC63" s="98">
        <v>0.38500000000000001</v>
      </c>
      <c r="AD63" s="95">
        <v>0.38500000000000001</v>
      </c>
      <c r="AE63" s="95">
        <v>0.379</v>
      </c>
      <c r="AF63" s="95">
        <v>0.34799999999999998</v>
      </c>
      <c r="AG63" s="95">
        <v>0.33900000000000002</v>
      </c>
      <c r="AH63" s="98">
        <v>0.34599999999999997</v>
      </c>
      <c r="AI63" s="95">
        <v>0.34599999999999997</v>
      </c>
      <c r="AJ63" s="95">
        <v>0.30199999999999999</v>
      </c>
      <c r="AK63" s="95">
        <v>0.26200000000000001</v>
      </c>
      <c r="AL63" s="95">
        <v>0.252</v>
      </c>
      <c r="AM63" s="98">
        <v>0.24199999999999999</v>
      </c>
      <c r="AN63" s="95">
        <v>0.24199999999999999</v>
      </c>
      <c r="AO63" s="95">
        <v>0.252</v>
      </c>
      <c r="AP63" s="95">
        <v>0.27900000000000003</v>
      </c>
      <c r="AQ63" s="95">
        <v>0.28799999999999998</v>
      </c>
      <c r="AR63" s="98">
        <v>0.28399999999999997</v>
      </c>
      <c r="AS63" s="95">
        <v>0.28399999999999997</v>
      </c>
      <c r="AT63" s="95">
        <v>0.27200000000000002</v>
      </c>
      <c r="AU63" s="95">
        <v>0.22600000000000001</v>
      </c>
      <c r="AV63" s="95">
        <v>0.14799999999999999</v>
      </c>
      <c r="AW63" s="98">
        <v>0.14199999999999999</v>
      </c>
      <c r="AX63" s="95">
        <v>0.17199999999999999</v>
      </c>
      <c r="AY63" s="95">
        <v>0.125</v>
      </c>
      <c r="AZ63" s="95">
        <v>0.14299999999999999</v>
      </c>
      <c r="BA63" s="95">
        <v>0.128</v>
      </c>
      <c r="BB63" s="98">
        <v>0</v>
      </c>
      <c r="BC63" s="95">
        <v>0</v>
      </c>
      <c r="BD63" s="95">
        <v>0</v>
      </c>
      <c r="BE63" s="95">
        <v>0</v>
      </c>
      <c r="BF63" s="95">
        <v>0</v>
      </c>
      <c r="BG63" s="98">
        <v>0</v>
      </c>
      <c r="BH63" s="95">
        <v>0</v>
      </c>
      <c r="BI63" s="95">
        <v>0</v>
      </c>
      <c r="BJ63" s="95">
        <v>0</v>
      </c>
      <c r="BK63" s="95">
        <v>0</v>
      </c>
      <c r="BL63" s="98">
        <v>0</v>
      </c>
      <c r="BM63" s="95">
        <v>0</v>
      </c>
      <c r="BN63" s="95">
        <v>0</v>
      </c>
      <c r="BO63" s="95">
        <v>0</v>
      </c>
      <c r="BP63" s="95">
        <v>0</v>
      </c>
      <c r="BQ63" s="98">
        <v>0</v>
      </c>
      <c r="BR63" s="95">
        <v>0</v>
      </c>
      <c r="BS63" s="95">
        <v>0</v>
      </c>
      <c r="BT63" s="95">
        <v>0</v>
      </c>
      <c r="BU63" s="95">
        <v>0</v>
      </c>
      <c r="BV63" s="98">
        <v>0</v>
      </c>
      <c r="BW63" s="95">
        <v>0</v>
      </c>
      <c r="BX63" s="95">
        <v>0</v>
      </c>
      <c r="BY63" s="95">
        <v>0</v>
      </c>
      <c r="BZ63" s="95">
        <v>0</v>
      </c>
    </row>
    <row r="64" spans="1:78" x14ac:dyDescent="0.2">
      <c r="A64" s="44" t="s">
        <v>96</v>
      </c>
      <c r="B64" s="95">
        <v>5.8595458166764654E-2</v>
      </c>
      <c r="C64" s="95">
        <v>6.4804793469191019E-2</v>
      </c>
      <c r="D64" s="101">
        <v>6.3104942247510912E-2</v>
      </c>
      <c r="E64" s="95">
        <v>6.3104942247510912E-2</v>
      </c>
      <c r="F64" s="95">
        <v>7.2411990697951678E-2</v>
      </c>
      <c r="G64" s="95">
        <v>8.3052901863072986E-2</v>
      </c>
      <c r="H64" s="95">
        <v>8.7322213747698579E-2</v>
      </c>
      <c r="I64" s="101">
        <v>7.8941783163729434E-2</v>
      </c>
      <c r="J64" s="95">
        <v>7.8941783163729434E-2</v>
      </c>
      <c r="K64" s="95">
        <v>7.999930612087397E-2</v>
      </c>
      <c r="L64" s="95">
        <v>8.5749769405229867E-2</v>
      </c>
      <c r="M64" s="95">
        <v>8.5892752301307343E-2</v>
      </c>
      <c r="N64" s="101">
        <v>8.6999999999999994E-2</v>
      </c>
      <c r="O64" s="95">
        <v>8.6999999999999994E-2</v>
      </c>
      <c r="P64" s="95">
        <v>8.5000000000000006E-2</v>
      </c>
      <c r="Q64" s="95">
        <v>8.5000000000000006E-2</v>
      </c>
      <c r="R64" s="95">
        <v>0.109</v>
      </c>
      <c r="S64" s="101">
        <v>0.106</v>
      </c>
      <c r="T64" s="95">
        <v>0.106</v>
      </c>
      <c r="U64" s="95">
        <v>9.4E-2</v>
      </c>
      <c r="V64" s="95">
        <v>9.8000000000000004E-2</v>
      </c>
      <c r="W64" s="95">
        <v>9.8000000000000004E-2</v>
      </c>
      <c r="X64" s="101">
        <v>8.5999999999999993E-2</v>
      </c>
      <c r="Y64" s="95">
        <v>8.5999999999999993E-2</v>
      </c>
      <c r="Z64" s="95">
        <v>7.9000000000000001E-2</v>
      </c>
      <c r="AA64" s="95">
        <v>8.4000000000000005E-2</v>
      </c>
      <c r="AB64" s="95">
        <v>7.9000000000000001E-2</v>
      </c>
      <c r="AC64" s="101">
        <v>8.5999999999999993E-2</v>
      </c>
      <c r="AD64" s="95">
        <v>8.5999999999999993E-2</v>
      </c>
      <c r="AE64" s="95">
        <v>8.7999999999999995E-2</v>
      </c>
      <c r="AF64" s="95">
        <v>8.5000000000000006E-2</v>
      </c>
      <c r="AG64" s="95">
        <v>8.2000000000000003E-2</v>
      </c>
      <c r="AH64" s="101">
        <v>8.4000000000000005E-2</v>
      </c>
      <c r="AI64" s="95">
        <v>8.4000000000000005E-2</v>
      </c>
      <c r="AJ64" s="95">
        <v>9.0999999999999998E-2</v>
      </c>
      <c r="AK64" s="95">
        <v>0.11700000000000001</v>
      </c>
      <c r="AL64" s="95">
        <v>0.109</v>
      </c>
      <c r="AM64" s="101">
        <v>0.111</v>
      </c>
      <c r="AN64" s="95">
        <v>0.111</v>
      </c>
      <c r="AO64" s="95">
        <v>0.122</v>
      </c>
      <c r="AP64" s="95">
        <v>0.14399999999999999</v>
      </c>
      <c r="AQ64" s="95">
        <v>0.17799999999999999</v>
      </c>
      <c r="AR64" s="101">
        <v>0.17699999999999999</v>
      </c>
      <c r="AS64" s="95">
        <v>0.17699999999999999</v>
      </c>
      <c r="AT64" s="95">
        <v>0.17100000000000001</v>
      </c>
      <c r="AU64" s="95">
        <v>0.15</v>
      </c>
      <c r="AV64" s="95">
        <v>7.4999999999999997E-2</v>
      </c>
      <c r="AW64" s="101">
        <v>9.2999999999999999E-2</v>
      </c>
      <c r="AX64" s="95">
        <v>0.104</v>
      </c>
      <c r="AY64" s="95">
        <v>9.0999999999999998E-2</v>
      </c>
      <c r="AZ64" s="95">
        <v>8.5999999999999993E-2</v>
      </c>
      <c r="BA64" s="95">
        <v>9.1999999999999998E-2</v>
      </c>
      <c r="BB64" s="101">
        <v>0</v>
      </c>
      <c r="BC64" s="95">
        <v>0</v>
      </c>
      <c r="BD64" s="95">
        <v>0</v>
      </c>
      <c r="BE64" s="95">
        <v>0</v>
      </c>
      <c r="BF64" s="95">
        <v>0</v>
      </c>
      <c r="BG64" s="101">
        <v>0</v>
      </c>
      <c r="BH64" s="95">
        <v>0</v>
      </c>
      <c r="BI64" s="95">
        <v>0</v>
      </c>
      <c r="BJ64" s="95">
        <v>0</v>
      </c>
      <c r="BK64" s="95">
        <v>0</v>
      </c>
      <c r="BL64" s="101">
        <v>0</v>
      </c>
      <c r="BM64" s="95">
        <v>0</v>
      </c>
      <c r="BN64" s="95">
        <v>0</v>
      </c>
      <c r="BO64" s="95">
        <v>0</v>
      </c>
      <c r="BP64" s="95">
        <v>0</v>
      </c>
      <c r="BQ64" s="101">
        <v>0</v>
      </c>
      <c r="BR64" s="95">
        <v>0</v>
      </c>
      <c r="BS64" s="95">
        <v>0</v>
      </c>
      <c r="BT64" s="95">
        <v>0</v>
      </c>
      <c r="BU64" s="95">
        <v>0</v>
      </c>
      <c r="BV64" s="101">
        <v>0</v>
      </c>
      <c r="BW64" s="95">
        <v>0</v>
      </c>
      <c r="BX64" s="95">
        <v>0</v>
      </c>
      <c r="BY64" s="95">
        <v>0</v>
      </c>
      <c r="BZ64" s="95">
        <v>0</v>
      </c>
    </row>
    <row r="65" spans="1:78" x14ac:dyDescent="0.2">
      <c r="A65" s="44" t="s">
        <v>97</v>
      </c>
      <c r="B65" s="95">
        <v>0.62210551898308963</v>
      </c>
      <c r="C65" s="95">
        <v>0.64726066685385442</v>
      </c>
      <c r="D65" s="98">
        <v>0.67614145289095873</v>
      </c>
      <c r="E65" s="95">
        <v>0.67614145289095873</v>
      </c>
      <c r="F65" s="95">
        <v>0.64937938922579164</v>
      </c>
      <c r="G65" s="95">
        <v>0.64354863277674845</v>
      </c>
      <c r="H65" s="95">
        <v>0.6299585671413841</v>
      </c>
      <c r="I65" s="98">
        <v>0.62445928914174775</v>
      </c>
      <c r="J65" s="95">
        <v>0.62445928914174775</v>
      </c>
      <c r="K65" s="95">
        <v>0.58718206514195337</v>
      </c>
      <c r="L65" s="95">
        <v>0.58995268825121139</v>
      </c>
      <c r="M65" s="95">
        <v>0.53716914208868971</v>
      </c>
      <c r="N65" s="98">
        <v>0.54300000000000004</v>
      </c>
      <c r="O65" s="95">
        <v>0.54300000000000004</v>
      </c>
      <c r="P65" s="95">
        <v>0.51200000000000001</v>
      </c>
      <c r="Q65" s="95">
        <v>0.49399999999999999</v>
      </c>
      <c r="R65" s="95">
        <v>0.53200000000000003</v>
      </c>
      <c r="S65" s="98">
        <v>0.46200000000000002</v>
      </c>
      <c r="T65" s="95">
        <v>0.46200000000000002</v>
      </c>
      <c r="U65" s="95">
        <v>0.42799999999999999</v>
      </c>
      <c r="V65" s="95">
        <v>0.40699999999999997</v>
      </c>
      <c r="W65" s="95">
        <v>0.4</v>
      </c>
      <c r="X65" s="98">
        <v>0.34699999999999998</v>
      </c>
      <c r="Y65" s="95">
        <v>0.34699999999999998</v>
      </c>
      <c r="Z65" s="95">
        <v>0.33900000000000002</v>
      </c>
      <c r="AA65" s="95">
        <v>0.32300000000000001</v>
      </c>
      <c r="AB65" s="95">
        <v>0.30499999999999999</v>
      </c>
      <c r="AC65" s="98">
        <v>0.3</v>
      </c>
      <c r="AD65" s="95">
        <v>0.3</v>
      </c>
      <c r="AE65" s="95">
        <v>0.29199999999999998</v>
      </c>
      <c r="AF65" s="95">
        <v>0.26300000000000001</v>
      </c>
      <c r="AG65" s="95">
        <v>0.25800000000000001</v>
      </c>
      <c r="AH65" s="98">
        <v>0.26200000000000001</v>
      </c>
      <c r="AI65" s="95">
        <v>0.26200000000000001</v>
      </c>
      <c r="AJ65" s="95">
        <v>0.21099999999999999</v>
      </c>
      <c r="AK65" s="95">
        <v>0.14399999999999999</v>
      </c>
      <c r="AL65" s="95">
        <v>0.14299999999999999</v>
      </c>
      <c r="AM65" s="98">
        <v>0.13</v>
      </c>
      <c r="AN65" s="95">
        <v>0.13</v>
      </c>
      <c r="AO65" s="95">
        <v>0.13</v>
      </c>
      <c r="AP65" s="95">
        <v>0.13500000000000001</v>
      </c>
      <c r="AQ65" s="95">
        <v>0.11</v>
      </c>
      <c r="AR65" s="98">
        <v>0.106</v>
      </c>
      <c r="AS65" s="95">
        <v>0.106</v>
      </c>
      <c r="AT65" s="95">
        <v>0.10100000000000001</v>
      </c>
      <c r="AU65" s="95">
        <v>7.5999999999999998E-2</v>
      </c>
      <c r="AV65" s="95">
        <v>7.3999999999999996E-2</v>
      </c>
      <c r="AW65" s="98">
        <v>4.9000000000000002E-2</v>
      </c>
      <c r="AX65" s="95">
        <v>6.8000000000000005E-2</v>
      </c>
      <c r="AY65" s="95">
        <v>3.4000000000000002E-2</v>
      </c>
      <c r="AZ65" s="95">
        <v>5.7000000000000002E-2</v>
      </c>
      <c r="BA65" s="95">
        <v>3.5999999999999997E-2</v>
      </c>
      <c r="BB65" s="98">
        <v>0</v>
      </c>
      <c r="BC65" s="95">
        <v>0</v>
      </c>
      <c r="BD65" s="95">
        <v>0</v>
      </c>
      <c r="BE65" s="95">
        <v>0</v>
      </c>
      <c r="BF65" s="95">
        <v>0</v>
      </c>
      <c r="BG65" s="98">
        <v>0</v>
      </c>
      <c r="BH65" s="95">
        <v>0</v>
      </c>
      <c r="BI65" s="95">
        <v>0</v>
      </c>
      <c r="BJ65" s="95">
        <v>0</v>
      </c>
      <c r="BK65" s="95">
        <v>0</v>
      </c>
      <c r="BL65" s="98">
        <v>0</v>
      </c>
      <c r="BM65" s="95">
        <v>0</v>
      </c>
      <c r="BN65" s="95">
        <v>0</v>
      </c>
      <c r="BO65" s="95">
        <v>0</v>
      </c>
      <c r="BP65" s="95">
        <v>0</v>
      </c>
      <c r="BQ65" s="98">
        <v>0</v>
      </c>
      <c r="BR65" s="95">
        <v>0</v>
      </c>
      <c r="BS65" s="95">
        <v>0</v>
      </c>
      <c r="BT65" s="95">
        <v>0</v>
      </c>
      <c r="BU65" s="95">
        <v>0</v>
      </c>
      <c r="BV65" s="98">
        <v>0</v>
      </c>
      <c r="BW65" s="95">
        <v>0</v>
      </c>
      <c r="BX65" s="95">
        <v>0</v>
      </c>
      <c r="BY65" s="95">
        <v>0</v>
      </c>
      <c r="BZ65" s="95">
        <v>0</v>
      </c>
    </row>
    <row r="66" spans="1:78" x14ac:dyDescent="0.2">
      <c r="A66" s="4" t="s">
        <v>98</v>
      </c>
    </row>
    <row r="68" spans="1:78" x14ac:dyDescent="0.2">
      <c r="A68" s="45" t="s">
        <v>99</v>
      </c>
      <c r="B68" s="46"/>
      <c r="C68" s="46"/>
      <c r="D68" s="46"/>
      <c r="E68" s="46"/>
      <c r="F68" s="46"/>
      <c r="G68" s="46"/>
      <c r="H68" s="46"/>
      <c r="I68" s="46"/>
      <c r="J68" s="46"/>
      <c r="K68" s="46"/>
      <c r="L68" s="46"/>
      <c r="M68" s="46"/>
      <c r="N68" s="46"/>
      <c r="O68" s="46"/>
      <c r="P68" s="46"/>
      <c r="Q68" s="46"/>
      <c r="R68" s="46"/>
      <c r="S68" s="46"/>
      <c r="AU68" s="37"/>
      <c r="AV68" s="37"/>
      <c r="AW68" s="37"/>
      <c r="AX68" s="37"/>
      <c r="AY68" s="37"/>
      <c r="AZ68" s="37"/>
      <c r="BA68" s="37"/>
      <c r="BB68" s="37"/>
      <c r="BC68" s="37"/>
      <c r="BD68" s="37"/>
      <c r="BF68" s="37"/>
      <c r="BG68" s="37"/>
      <c r="BH68" s="37"/>
      <c r="BI68" s="37"/>
    </row>
    <row r="69" spans="1:78" x14ac:dyDescent="0.2">
      <c r="A69" s="47" t="s">
        <v>100</v>
      </c>
      <c r="B69" s="46"/>
      <c r="C69" s="46"/>
      <c r="D69" s="46"/>
      <c r="E69" s="46"/>
      <c r="F69" s="46"/>
      <c r="G69" s="46"/>
      <c r="H69" s="46"/>
      <c r="I69" s="46"/>
      <c r="J69" s="46"/>
      <c r="K69" s="46"/>
      <c r="L69" s="46"/>
      <c r="M69" s="46"/>
      <c r="N69" s="46"/>
      <c r="O69" s="46"/>
      <c r="P69" s="46"/>
      <c r="Q69" s="46"/>
      <c r="R69" s="46"/>
      <c r="S69" s="48"/>
      <c r="AY69" s="49"/>
      <c r="BD69" s="49"/>
    </row>
    <row r="70" spans="1:78" x14ac:dyDescent="0.2">
      <c r="A70" s="47" t="s">
        <v>101</v>
      </c>
      <c r="B70" s="48"/>
      <c r="C70" s="48"/>
      <c r="D70" s="48"/>
      <c r="E70" s="48"/>
      <c r="F70" s="48"/>
      <c r="G70" s="48"/>
      <c r="H70" s="48"/>
      <c r="I70" s="48"/>
      <c r="J70" s="48"/>
      <c r="K70" s="48"/>
      <c r="L70" s="48"/>
      <c r="M70" s="48"/>
      <c r="N70" s="48"/>
      <c r="O70" s="48"/>
      <c r="P70" s="48"/>
      <c r="Q70" s="48"/>
      <c r="R70" s="48"/>
      <c r="S70" s="46"/>
      <c r="AY70" s="50"/>
      <c r="BD70" s="50"/>
    </row>
    <row r="71" spans="1:78" x14ac:dyDescent="0.2">
      <c r="A71" s="51"/>
    </row>
    <row r="72" spans="1:78" x14ac:dyDescent="0.2">
      <c r="A72" s="47" t="s">
        <v>102</v>
      </c>
    </row>
    <row r="73" spans="1:78" x14ac:dyDescent="0.2">
      <c r="A73" s="45" t="s">
        <v>103</v>
      </c>
    </row>
    <row r="74" spans="1:78" x14ac:dyDescent="0.2">
      <c r="A74" s="45"/>
    </row>
    <row r="75" spans="1:78" x14ac:dyDescent="0.2">
      <c r="A75" s="47" t="s">
        <v>278</v>
      </c>
    </row>
    <row r="76" spans="1:78" x14ac:dyDescent="0.2">
      <c r="A76" s="45" t="s">
        <v>279</v>
      </c>
    </row>
    <row r="77" spans="1:78" x14ac:dyDescent="0.2">
      <c r="A77" s="45"/>
    </row>
    <row r="78" spans="1:78" x14ac:dyDescent="0.2">
      <c r="A78" s="47" t="s">
        <v>104</v>
      </c>
    </row>
    <row r="79" spans="1:78" x14ac:dyDescent="0.2">
      <c r="A79" s="45" t="s">
        <v>105</v>
      </c>
    </row>
    <row r="80" spans="1:78" x14ac:dyDescent="0.2">
      <c r="A80" s="51"/>
    </row>
    <row r="81" spans="1:1" x14ac:dyDescent="0.2">
      <c r="A81" s="47" t="s">
        <v>232</v>
      </c>
    </row>
    <row r="82" spans="1:1" x14ac:dyDescent="0.2">
      <c r="A82" s="45" t="s">
        <v>257</v>
      </c>
    </row>
    <row r="83" spans="1:1" x14ac:dyDescent="0.2">
      <c r="A83" s="51"/>
    </row>
  </sheetData>
  <pageMargins left="0.511811024" right="0.511811024" top="0.78740157499999996" bottom="0.78740157499999996" header="0.31496062000000002" footer="0.3149606200000000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35FDE-FF28-4492-A3A9-346E02F4BE95}">
  <sheetPr codeName="Planilha11"/>
  <dimension ref="A3:CC192"/>
  <sheetViews>
    <sheetView showGridLines="0" topLeftCell="A37" zoomScale="80" zoomScaleNormal="80" workbookViewId="0">
      <selection activeCell="B53" sqref="B53"/>
    </sheetView>
  </sheetViews>
  <sheetFormatPr defaultColWidth="8.7109375" defaultRowHeight="12.75" outlineLevelRow="1" x14ac:dyDescent="0.2"/>
  <cols>
    <col min="1" max="1" width="55.5703125" style="4" customWidth="1"/>
    <col min="2" max="78" width="14.5703125" style="4" customWidth="1"/>
    <col min="79" max="16384" width="8.7109375" style="4"/>
  </cols>
  <sheetData>
    <row r="3" spans="1:78" x14ac:dyDescent="0.2">
      <c r="B3" s="56"/>
      <c r="C3" s="56"/>
      <c r="D3" s="56"/>
      <c r="E3" s="56"/>
      <c r="F3" s="56"/>
      <c r="G3" s="56"/>
      <c r="H3" s="56"/>
      <c r="I3" s="56"/>
      <c r="J3" s="56"/>
      <c r="N3" s="56"/>
      <c r="O3" s="56"/>
      <c r="P3" s="56"/>
      <c r="Q3" s="56"/>
      <c r="R3" s="56"/>
      <c r="S3" s="56"/>
      <c r="T3" s="56"/>
      <c r="U3" s="56"/>
      <c r="V3" s="56"/>
      <c r="X3" s="56"/>
      <c r="AC3" s="56"/>
      <c r="AH3" s="56"/>
      <c r="AM3" s="56"/>
      <c r="AR3" s="56"/>
      <c r="AW3" s="56"/>
      <c r="BB3" s="56"/>
      <c r="BG3" s="56"/>
      <c r="BL3" s="56"/>
      <c r="BQ3" s="56"/>
      <c r="BV3" s="56"/>
    </row>
    <row r="5" spans="1:78" s="5" customFormat="1" x14ac:dyDescent="0.2">
      <c r="A5" s="10"/>
    </row>
    <row r="6" spans="1:78" x14ac:dyDescent="0.2">
      <c r="A6" s="13" t="s">
        <v>106</v>
      </c>
    </row>
    <row r="7" spans="1:78" s="18" customFormat="1" x14ac:dyDescent="0.25">
      <c r="A7" s="14" t="s">
        <v>1</v>
      </c>
      <c r="B7" s="16" t="s">
        <v>277</v>
      </c>
      <c r="C7" s="16" t="s">
        <v>276</v>
      </c>
      <c r="D7" s="16">
        <v>2025</v>
      </c>
      <c r="E7" s="16" t="s">
        <v>274</v>
      </c>
      <c r="F7" s="16" t="s">
        <v>265</v>
      </c>
      <c r="G7" s="16" t="s">
        <v>264</v>
      </c>
      <c r="H7" s="16" t="s">
        <v>263</v>
      </c>
      <c r="I7" s="16">
        <v>2024</v>
      </c>
      <c r="J7" s="16" t="s">
        <v>256</v>
      </c>
      <c r="K7" s="16" t="s">
        <v>253</v>
      </c>
      <c r="L7" s="16" t="s">
        <v>252</v>
      </c>
      <c r="M7" s="16" t="s">
        <v>233</v>
      </c>
      <c r="N7" s="16">
        <v>2023</v>
      </c>
      <c r="O7" s="16" t="s">
        <v>227</v>
      </c>
      <c r="P7" s="16" t="s">
        <v>2</v>
      </c>
      <c r="Q7" s="16" t="s">
        <v>3</v>
      </c>
      <c r="R7" s="16" t="s">
        <v>4</v>
      </c>
      <c r="S7" s="16">
        <v>2022</v>
      </c>
      <c r="T7" s="16" t="s">
        <v>5</v>
      </c>
      <c r="U7" s="16" t="s">
        <v>6</v>
      </c>
      <c r="V7" s="16" t="s">
        <v>7</v>
      </c>
      <c r="W7" s="16" t="s">
        <v>8</v>
      </c>
      <c r="X7" s="16">
        <v>2021</v>
      </c>
      <c r="Y7" s="16" t="s">
        <v>9</v>
      </c>
      <c r="Z7" s="16" t="s">
        <v>10</v>
      </c>
      <c r="AA7" s="16" t="s">
        <v>11</v>
      </c>
      <c r="AB7" s="16" t="s">
        <v>12</v>
      </c>
      <c r="AC7" s="16">
        <v>2020</v>
      </c>
      <c r="AD7" s="16" t="s">
        <v>13</v>
      </c>
      <c r="AE7" s="16" t="s">
        <v>14</v>
      </c>
      <c r="AF7" s="16" t="s">
        <v>15</v>
      </c>
      <c r="AG7" s="16" t="s">
        <v>16</v>
      </c>
      <c r="AH7" s="16">
        <v>2019</v>
      </c>
      <c r="AI7" s="16" t="s">
        <v>17</v>
      </c>
      <c r="AJ7" s="16" t="s">
        <v>18</v>
      </c>
      <c r="AK7" s="16" t="s">
        <v>19</v>
      </c>
      <c r="AL7" s="16" t="s">
        <v>20</v>
      </c>
      <c r="AM7" s="16">
        <v>2018</v>
      </c>
      <c r="AN7" s="16" t="s">
        <v>21</v>
      </c>
      <c r="AO7" s="16" t="s">
        <v>22</v>
      </c>
      <c r="AP7" s="16" t="s">
        <v>23</v>
      </c>
      <c r="AQ7" s="16" t="s">
        <v>24</v>
      </c>
      <c r="AR7" s="16">
        <v>2017</v>
      </c>
      <c r="AS7" s="16" t="s">
        <v>25</v>
      </c>
      <c r="AT7" s="16" t="s">
        <v>26</v>
      </c>
      <c r="AU7" s="16" t="s">
        <v>27</v>
      </c>
      <c r="AV7" s="16" t="s">
        <v>28</v>
      </c>
      <c r="AW7" s="16">
        <v>2016</v>
      </c>
      <c r="AX7" s="16" t="s">
        <v>29</v>
      </c>
      <c r="AY7" s="16" t="s">
        <v>30</v>
      </c>
      <c r="AZ7" s="16" t="s">
        <v>31</v>
      </c>
      <c r="BA7" s="16" t="s">
        <v>32</v>
      </c>
      <c r="BB7" s="16">
        <v>2015</v>
      </c>
      <c r="BC7" s="16" t="s">
        <v>33</v>
      </c>
      <c r="BD7" s="16" t="s">
        <v>34</v>
      </c>
      <c r="BE7" s="16" t="s">
        <v>35</v>
      </c>
      <c r="BF7" s="16" t="s">
        <v>36</v>
      </c>
      <c r="BG7" s="16">
        <v>2014</v>
      </c>
      <c r="BH7" s="16" t="s">
        <v>37</v>
      </c>
      <c r="BI7" s="16" t="s">
        <v>38</v>
      </c>
      <c r="BJ7" s="16" t="s">
        <v>39</v>
      </c>
      <c r="BK7" s="16" t="s">
        <v>40</v>
      </c>
      <c r="BL7" s="16">
        <v>2013</v>
      </c>
      <c r="BM7" s="16" t="s">
        <v>41</v>
      </c>
      <c r="BN7" s="16" t="s">
        <v>42</v>
      </c>
      <c r="BO7" s="16" t="s">
        <v>43</v>
      </c>
      <c r="BP7" s="16" t="s">
        <v>44</v>
      </c>
      <c r="BQ7" s="16">
        <v>2012</v>
      </c>
      <c r="BR7" s="16" t="s">
        <v>45</v>
      </c>
      <c r="BS7" s="16" t="s">
        <v>46</v>
      </c>
      <c r="BT7" s="16" t="s">
        <v>47</v>
      </c>
      <c r="BU7" s="16" t="s">
        <v>48</v>
      </c>
      <c r="BV7" s="16">
        <v>2011</v>
      </c>
      <c r="BW7" s="16" t="s">
        <v>49</v>
      </c>
      <c r="BX7" s="16" t="s">
        <v>50</v>
      </c>
      <c r="BY7" s="16" t="s">
        <v>51</v>
      </c>
      <c r="BZ7" s="16" t="s">
        <v>52</v>
      </c>
    </row>
    <row r="8" spans="1:78" x14ac:dyDescent="0.2">
      <c r="A8" s="19" t="s">
        <v>107</v>
      </c>
      <c r="B8" s="52"/>
      <c r="C8" s="52"/>
      <c r="D8" s="52"/>
      <c r="E8" s="52"/>
      <c r="F8" s="52"/>
      <c r="G8" s="52"/>
      <c r="H8" s="52"/>
      <c r="I8" s="52"/>
      <c r="J8" s="52"/>
      <c r="K8" s="52"/>
      <c r="L8" s="52"/>
      <c r="M8" s="52"/>
      <c r="N8" s="52"/>
      <c r="O8" s="52"/>
      <c r="P8" s="52"/>
      <c r="Q8" s="52"/>
      <c r="R8" s="52"/>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row>
    <row r="9" spans="1:78" x14ac:dyDescent="0.2">
      <c r="A9" s="23" t="s">
        <v>108</v>
      </c>
      <c r="B9" s="24">
        <v>1290.0419999999999</v>
      </c>
      <c r="C9" s="24">
        <v>1184.817</v>
      </c>
      <c r="D9" s="97">
        <v>4173.3999999999996</v>
      </c>
      <c r="E9" s="24">
        <v>1181.3</v>
      </c>
      <c r="F9" s="24">
        <v>1135.356</v>
      </c>
      <c r="G9" s="24">
        <v>991.48254931000008</v>
      </c>
      <c r="H9" s="24">
        <v>865.23699999999997</v>
      </c>
      <c r="I9" s="97">
        <v>3284.4009999999998</v>
      </c>
      <c r="J9" s="24">
        <v>850.56899999999996</v>
      </c>
      <c r="K9" s="24">
        <v>912.07399999999996</v>
      </c>
      <c r="L9" s="24">
        <v>776.90599999999995</v>
      </c>
      <c r="M9" s="24">
        <v>744.85199999999998</v>
      </c>
      <c r="N9" s="97">
        <v>2903.087</v>
      </c>
      <c r="O9" s="24">
        <v>754.88</v>
      </c>
      <c r="P9" s="24">
        <v>786.31200000000001</v>
      </c>
      <c r="Q9" s="24">
        <v>710.452</v>
      </c>
      <c r="R9" s="24">
        <v>651.4</v>
      </c>
      <c r="S9" s="97">
        <v>2412.6</v>
      </c>
      <c r="T9" s="24">
        <v>631.1</v>
      </c>
      <c r="U9" s="24">
        <v>573.20000000000005</v>
      </c>
      <c r="V9" s="24">
        <v>626.9</v>
      </c>
      <c r="W9" s="24">
        <v>581.4</v>
      </c>
      <c r="X9" s="97">
        <v>2540</v>
      </c>
      <c r="Y9" s="24">
        <v>517.20000000000005</v>
      </c>
      <c r="Z9" s="24">
        <v>721.2</v>
      </c>
      <c r="AA9" s="24">
        <v>698.7</v>
      </c>
      <c r="AB9" s="24">
        <v>602.9</v>
      </c>
      <c r="AC9" s="97">
        <v>2282.4</v>
      </c>
      <c r="AD9" s="24">
        <v>685.9</v>
      </c>
      <c r="AE9" s="24">
        <v>654.5</v>
      </c>
      <c r="AF9" s="24">
        <v>526.1</v>
      </c>
      <c r="AG9" s="24">
        <v>415.8</v>
      </c>
      <c r="AH9" s="97">
        <v>1950.1</v>
      </c>
      <c r="AI9" s="24">
        <v>543.1</v>
      </c>
      <c r="AJ9" s="24">
        <v>508.5</v>
      </c>
      <c r="AK9" s="24">
        <v>489.1</v>
      </c>
      <c r="AL9" s="24">
        <v>409.3</v>
      </c>
      <c r="AM9" s="97">
        <v>1681.3</v>
      </c>
      <c r="AN9" s="24">
        <v>454.6</v>
      </c>
      <c r="AO9" s="24">
        <v>461.5</v>
      </c>
      <c r="AP9" s="24">
        <v>399.1</v>
      </c>
      <c r="AQ9" s="24">
        <v>366.1</v>
      </c>
      <c r="AR9" s="97">
        <v>1357.9</v>
      </c>
      <c r="AS9" s="24">
        <v>357.2</v>
      </c>
      <c r="AT9" s="24">
        <v>361.4</v>
      </c>
      <c r="AU9" s="24">
        <v>314.60000000000002</v>
      </c>
      <c r="AV9" s="24">
        <v>324.7</v>
      </c>
      <c r="AW9" s="97">
        <v>1052.7</v>
      </c>
      <c r="AX9" s="24">
        <v>286.89999999999998</v>
      </c>
      <c r="AY9" s="24">
        <v>270.5</v>
      </c>
      <c r="AZ9" s="24">
        <v>260.7</v>
      </c>
      <c r="BA9" s="24">
        <v>234.6</v>
      </c>
      <c r="BB9" s="97">
        <v>851</v>
      </c>
      <c r="BC9" s="24">
        <v>206.8</v>
      </c>
      <c r="BD9" s="24">
        <v>221.6</v>
      </c>
      <c r="BE9" s="24">
        <v>243.1</v>
      </c>
      <c r="BF9" s="24">
        <v>179.4</v>
      </c>
      <c r="BG9" s="97">
        <v>570.1</v>
      </c>
      <c r="BH9" s="24">
        <v>158.30000000000001</v>
      </c>
      <c r="BI9" s="24">
        <v>128.9</v>
      </c>
      <c r="BJ9" s="24">
        <v>176.9</v>
      </c>
      <c r="BK9" s="24">
        <v>106</v>
      </c>
      <c r="BL9" s="97">
        <v>817.5</v>
      </c>
      <c r="BM9" s="24">
        <v>214.9</v>
      </c>
      <c r="BN9" s="24">
        <v>195.8</v>
      </c>
      <c r="BO9" s="24">
        <v>266.5</v>
      </c>
      <c r="BP9" s="24">
        <v>140.30000000000001</v>
      </c>
      <c r="BQ9" s="97">
        <v>1069.0999999999999</v>
      </c>
      <c r="BR9" s="24">
        <v>194</v>
      </c>
      <c r="BS9" s="24">
        <v>307.8</v>
      </c>
      <c r="BT9" s="24">
        <v>273.39999999999998</v>
      </c>
      <c r="BU9" s="24">
        <v>293.8</v>
      </c>
      <c r="BV9" s="97">
        <v>439.3</v>
      </c>
      <c r="BW9" s="24">
        <v>-335.3</v>
      </c>
      <c r="BX9" s="24">
        <v>237.3</v>
      </c>
      <c r="BY9" s="24">
        <v>303.3</v>
      </c>
      <c r="BZ9" s="24">
        <v>234</v>
      </c>
    </row>
    <row r="10" spans="1:78" x14ac:dyDescent="0.2">
      <c r="A10" s="23" t="s">
        <v>109</v>
      </c>
      <c r="B10" s="24">
        <v>481.28503057</v>
      </c>
      <c r="C10" s="24">
        <v>420.66863361999998</v>
      </c>
      <c r="D10" s="97">
        <v>1338.3</v>
      </c>
      <c r="E10" s="24">
        <v>374.5</v>
      </c>
      <c r="F10" s="24">
        <v>355.20097411999996</v>
      </c>
      <c r="G10" s="24">
        <v>317.53935399000005</v>
      </c>
      <c r="H10" s="24">
        <v>291.01956845999996</v>
      </c>
      <c r="I10" s="97">
        <v>984.24196571999994</v>
      </c>
      <c r="J10" s="24">
        <v>261.71761515000003</v>
      </c>
      <c r="K10" s="24">
        <v>293.63512491</v>
      </c>
      <c r="L10" s="24">
        <v>228.85681043000002</v>
      </c>
      <c r="M10" s="24">
        <v>200.03241523000005</v>
      </c>
      <c r="N10" s="97">
        <v>684.23730790000013</v>
      </c>
      <c r="O10" s="24">
        <v>186.4792401</v>
      </c>
      <c r="P10" s="24">
        <v>189.44400000000002</v>
      </c>
      <c r="Q10" s="24">
        <v>158.81299999999999</v>
      </c>
      <c r="R10" s="24">
        <v>148.19999999999999</v>
      </c>
      <c r="S10" s="97">
        <v>337</v>
      </c>
      <c r="T10" s="24">
        <v>82.8</v>
      </c>
      <c r="U10" s="24">
        <v>32.200000000000003</v>
      </c>
      <c r="V10" s="24">
        <v>102.2</v>
      </c>
      <c r="W10" s="24">
        <v>119.8</v>
      </c>
      <c r="X10" s="97">
        <v>487.7</v>
      </c>
      <c r="Y10" s="24">
        <v>-56.6</v>
      </c>
      <c r="Z10" s="24">
        <v>162.69999999999999</v>
      </c>
      <c r="AA10" s="24">
        <v>194.1</v>
      </c>
      <c r="AB10" s="24">
        <v>187.5</v>
      </c>
      <c r="AC10" s="97">
        <v>734.6</v>
      </c>
      <c r="AD10" s="24">
        <v>216.4</v>
      </c>
      <c r="AE10" s="24">
        <v>216.3</v>
      </c>
      <c r="AF10" s="24">
        <v>169.8</v>
      </c>
      <c r="AG10" s="24">
        <v>132.1</v>
      </c>
      <c r="AH10" s="97">
        <v>681.7</v>
      </c>
      <c r="AI10" s="24">
        <v>181.7</v>
      </c>
      <c r="AJ10" s="24">
        <v>177.3</v>
      </c>
      <c r="AK10" s="24">
        <v>176.4</v>
      </c>
      <c r="AL10" s="24">
        <v>146.4</v>
      </c>
      <c r="AM10" s="97">
        <v>610.5</v>
      </c>
      <c r="AN10" s="24">
        <v>170.2</v>
      </c>
      <c r="AO10" s="24">
        <v>161.30000000000001</v>
      </c>
      <c r="AP10" s="24">
        <v>150</v>
      </c>
      <c r="AQ10" s="24">
        <v>128.9</v>
      </c>
      <c r="AR10" s="97">
        <v>498.8</v>
      </c>
      <c r="AS10" s="24">
        <v>134</v>
      </c>
      <c r="AT10" s="24">
        <v>143.69999999999999</v>
      </c>
      <c r="AU10" s="24">
        <v>108.8</v>
      </c>
      <c r="AV10" s="24">
        <v>112.3</v>
      </c>
      <c r="AW10" s="97">
        <v>351.1</v>
      </c>
      <c r="AX10" s="24">
        <v>109.1</v>
      </c>
      <c r="AY10" s="24">
        <v>94.8</v>
      </c>
      <c r="AZ10" s="24">
        <v>73</v>
      </c>
      <c r="BA10" s="24">
        <v>74.3</v>
      </c>
      <c r="BB10" s="97">
        <v>260.2</v>
      </c>
      <c r="BC10" s="24">
        <v>61.9</v>
      </c>
      <c r="BD10" s="24">
        <v>71.2</v>
      </c>
      <c r="BE10" s="24">
        <v>73.3</v>
      </c>
      <c r="BF10" s="24">
        <v>53.8</v>
      </c>
      <c r="BG10" s="97">
        <v>153.1</v>
      </c>
      <c r="BH10" s="24">
        <v>45.3</v>
      </c>
      <c r="BI10" s="24">
        <v>38.5</v>
      </c>
      <c r="BJ10" s="24">
        <v>53.8</v>
      </c>
      <c r="BK10" s="24">
        <v>15.6</v>
      </c>
      <c r="BL10" s="97">
        <v>122.7</v>
      </c>
      <c r="BM10" s="24">
        <v>61.2</v>
      </c>
      <c r="BN10" s="24">
        <v>24.2</v>
      </c>
      <c r="BO10" s="24">
        <v>35.4</v>
      </c>
      <c r="BP10" s="24">
        <v>1.9</v>
      </c>
      <c r="BQ10" s="97">
        <v>184.5</v>
      </c>
      <c r="BR10" s="24">
        <v>16.100000000000001</v>
      </c>
      <c r="BS10" s="24">
        <v>73.5</v>
      </c>
      <c r="BT10" s="24">
        <v>69.599999999999994</v>
      </c>
      <c r="BU10" s="24">
        <v>25.3</v>
      </c>
      <c r="BV10" s="97">
        <v>-264.10000000000002</v>
      </c>
      <c r="BW10" s="24">
        <v>-297.60000000000002</v>
      </c>
      <c r="BX10" s="24">
        <v>-21.4</v>
      </c>
      <c r="BY10" s="24">
        <v>42</v>
      </c>
      <c r="BZ10" s="24">
        <v>12.9</v>
      </c>
    </row>
    <row r="11" spans="1:78" x14ac:dyDescent="0.2">
      <c r="A11" s="23" t="s">
        <v>110</v>
      </c>
      <c r="B11" s="25">
        <f t="shared" ref="B11" si="0">B10/B9</f>
        <v>0.37307702429068201</v>
      </c>
      <c r="C11" s="25">
        <f t="shared" ref="C11:BN11" si="1">C10/C9</f>
        <v>0.35504945795004628</v>
      </c>
      <c r="D11" s="98">
        <f t="shared" si="1"/>
        <v>0.32067379115349598</v>
      </c>
      <c r="E11" s="25">
        <f t="shared" si="1"/>
        <v>0.31702361804791335</v>
      </c>
      <c r="F11" s="25">
        <f t="shared" si="1"/>
        <v>0.31285427136510485</v>
      </c>
      <c r="G11" s="25">
        <f t="shared" si="1"/>
        <v>0.32026721419452558</v>
      </c>
      <c r="H11" s="25">
        <f t="shared" si="1"/>
        <v>0.33634665237385825</v>
      </c>
      <c r="I11" s="98">
        <f t="shared" si="1"/>
        <v>0.29967168007804162</v>
      </c>
      <c r="J11" s="25">
        <f t="shared" si="1"/>
        <v>0.3076971005879594</v>
      </c>
      <c r="K11" s="25">
        <f t="shared" si="1"/>
        <v>0.32194221621271962</v>
      </c>
      <c r="L11" s="25">
        <f t="shared" si="1"/>
        <v>0.2945746466496591</v>
      </c>
      <c r="M11" s="25">
        <f t="shared" si="1"/>
        <v>0.26855323638789996</v>
      </c>
      <c r="N11" s="98">
        <f t="shared" si="1"/>
        <v>0.23569300813237776</v>
      </c>
      <c r="O11" s="25">
        <f t="shared" si="1"/>
        <v>0.24703163429949132</v>
      </c>
      <c r="P11" s="25">
        <f t="shared" si="1"/>
        <v>0.24092726551292618</v>
      </c>
      <c r="Q11" s="25">
        <f t="shared" si="1"/>
        <v>0.22353797300873246</v>
      </c>
      <c r="R11" s="25">
        <f t="shared" si="1"/>
        <v>0.22750997850782928</v>
      </c>
      <c r="S11" s="98">
        <f t="shared" si="1"/>
        <v>0.13968332918842744</v>
      </c>
      <c r="T11" s="25">
        <f t="shared" si="1"/>
        <v>0.13119949294881952</v>
      </c>
      <c r="U11" s="25">
        <f t="shared" si="1"/>
        <v>5.6175854849965109E-2</v>
      </c>
      <c r="V11" s="25">
        <f t="shared" si="1"/>
        <v>0.16302440580634872</v>
      </c>
      <c r="W11" s="25">
        <f t="shared" si="1"/>
        <v>0.20605435156518748</v>
      </c>
      <c r="X11" s="98">
        <f t="shared" si="1"/>
        <v>0.19200787401574804</v>
      </c>
      <c r="Y11" s="25">
        <f t="shared" si="1"/>
        <v>-0.1094354215003867</v>
      </c>
      <c r="Z11" s="25">
        <f t="shared" si="1"/>
        <v>0.22559622850804212</v>
      </c>
      <c r="AA11" s="25">
        <f t="shared" si="1"/>
        <v>0.2778016316015457</v>
      </c>
      <c r="AB11" s="25">
        <f t="shared" si="1"/>
        <v>0.31099684856526788</v>
      </c>
      <c r="AC11" s="98">
        <f t="shared" si="1"/>
        <v>0.32185418857343145</v>
      </c>
      <c r="AD11" s="25">
        <f t="shared" si="1"/>
        <v>0.31549788598921125</v>
      </c>
      <c r="AE11" s="25">
        <f t="shared" si="1"/>
        <v>0.33048128342245991</v>
      </c>
      <c r="AF11" s="25">
        <f t="shared" si="1"/>
        <v>0.32275232845466645</v>
      </c>
      <c r="AG11" s="25">
        <f t="shared" si="1"/>
        <v>0.31770081770081771</v>
      </c>
      <c r="AH11" s="98">
        <f t="shared" si="1"/>
        <v>0.34957181682990618</v>
      </c>
      <c r="AI11" s="25">
        <f t="shared" si="1"/>
        <v>0.33456085435463079</v>
      </c>
      <c r="AJ11" s="25">
        <f t="shared" si="1"/>
        <v>0.34867256637168142</v>
      </c>
      <c r="AK11" s="25">
        <f t="shared" si="1"/>
        <v>0.36066244121856472</v>
      </c>
      <c r="AL11" s="25">
        <f t="shared" si="1"/>
        <v>0.35768385047642315</v>
      </c>
      <c r="AM11" s="98">
        <f t="shared" si="1"/>
        <v>0.36311187771367393</v>
      </c>
      <c r="AN11" s="25">
        <f t="shared" si="1"/>
        <v>0.37439507259128901</v>
      </c>
      <c r="AO11" s="25">
        <f t="shared" si="1"/>
        <v>0.34951245937161435</v>
      </c>
      <c r="AP11" s="25">
        <f t="shared" si="1"/>
        <v>0.37584565271861686</v>
      </c>
      <c r="AQ11" s="25">
        <f t="shared" si="1"/>
        <v>0.35208959300737502</v>
      </c>
      <c r="AR11" s="98">
        <f t="shared" si="1"/>
        <v>0.36733190956624195</v>
      </c>
      <c r="AS11" s="25">
        <f t="shared" si="1"/>
        <v>0.37513997760358342</v>
      </c>
      <c r="AT11" s="25">
        <f t="shared" si="1"/>
        <v>0.39762036524626454</v>
      </c>
      <c r="AU11" s="25">
        <f t="shared" si="1"/>
        <v>0.34583598219961853</v>
      </c>
      <c r="AV11" s="25">
        <f t="shared" si="1"/>
        <v>0.34585771481367417</v>
      </c>
      <c r="AW11" s="98">
        <f t="shared" si="1"/>
        <v>0.33352332098413606</v>
      </c>
      <c r="AX11" s="25">
        <f t="shared" si="1"/>
        <v>0.38027187173231092</v>
      </c>
      <c r="AY11" s="25">
        <f t="shared" si="1"/>
        <v>0.35046210720887244</v>
      </c>
      <c r="AZ11" s="25">
        <f t="shared" si="1"/>
        <v>0.28001534330648253</v>
      </c>
      <c r="BA11" s="25">
        <f t="shared" si="1"/>
        <v>0.31670929241261719</v>
      </c>
      <c r="BB11" s="98">
        <f t="shared" si="1"/>
        <v>0.30575793184488836</v>
      </c>
      <c r="BC11" s="25">
        <f t="shared" si="1"/>
        <v>0.29932301740812378</v>
      </c>
      <c r="BD11" s="25">
        <f t="shared" si="1"/>
        <v>0.32129963898916969</v>
      </c>
      <c r="BE11" s="25">
        <f t="shared" si="1"/>
        <v>0.30152200740436036</v>
      </c>
      <c r="BF11" s="25">
        <f t="shared" si="1"/>
        <v>0.29988851727982158</v>
      </c>
      <c r="BG11" s="98">
        <f t="shared" si="1"/>
        <v>0.26854937730222767</v>
      </c>
      <c r="BH11" s="25">
        <f t="shared" si="1"/>
        <v>0.28616550852811112</v>
      </c>
      <c r="BI11" s="25">
        <f t="shared" si="1"/>
        <v>0.29868114817688129</v>
      </c>
      <c r="BJ11" s="25">
        <f t="shared" si="1"/>
        <v>0.30412662521198414</v>
      </c>
      <c r="BK11" s="25">
        <f t="shared" si="1"/>
        <v>0.14716981132075471</v>
      </c>
      <c r="BL11" s="98">
        <f t="shared" si="1"/>
        <v>0.15009174311926607</v>
      </c>
      <c r="BM11" s="25">
        <f t="shared" si="1"/>
        <v>0.28478362028850629</v>
      </c>
      <c r="BN11" s="25">
        <f t="shared" si="1"/>
        <v>0.12359550561797751</v>
      </c>
      <c r="BO11" s="25">
        <f t="shared" ref="BO11:BZ11" si="2">BO10/BO9</f>
        <v>0.13283302063789867</v>
      </c>
      <c r="BP11" s="25">
        <f t="shared" si="2"/>
        <v>1.3542409123307198E-2</v>
      </c>
      <c r="BQ11" s="98">
        <f t="shared" si="2"/>
        <v>0.17257506313721824</v>
      </c>
      <c r="BR11" s="25">
        <f t="shared" si="2"/>
        <v>8.2989690721649495E-2</v>
      </c>
      <c r="BS11" s="25">
        <f t="shared" si="2"/>
        <v>0.2387914230019493</v>
      </c>
      <c r="BT11" s="25">
        <f t="shared" si="2"/>
        <v>0.25457205559619606</v>
      </c>
      <c r="BU11" s="25">
        <f t="shared" si="2"/>
        <v>8.611300204220558E-2</v>
      </c>
      <c r="BV11" s="98">
        <f t="shared" si="2"/>
        <v>-0.60118370134304577</v>
      </c>
      <c r="BW11" s="25">
        <f t="shared" si="2"/>
        <v>0.88756337608112146</v>
      </c>
      <c r="BX11" s="25">
        <f t="shared" si="2"/>
        <v>-9.0181205225453004E-2</v>
      </c>
      <c r="BY11" s="25">
        <f t="shared" si="2"/>
        <v>0.13847675568743817</v>
      </c>
      <c r="BZ11" s="25">
        <f t="shared" si="2"/>
        <v>5.5128205128205127E-2</v>
      </c>
    </row>
    <row r="12" spans="1:78" x14ac:dyDescent="0.2">
      <c r="A12" s="23" t="s">
        <v>258</v>
      </c>
      <c r="B12" s="25">
        <v>0.37665621998629345</v>
      </c>
      <c r="C12" s="25">
        <v>0.37542636208285596</v>
      </c>
      <c r="D12" s="98">
        <v>0.32900000000000001</v>
      </c>
      <c r="E12" s="25">
        <v>0.31900000000000001</v>
      </c>
      <c r="F12" s="25">
        <v>0.32825787064723028</v>
      </c>
      <c r="G12" s="25">
        <v>0.33152182973978711</v>
      </c>
      <c r="H12" s="25">
        <v>0.33959040950818059</v>
      </c>
      <c r="I12" s="98">
        <v>0.30765709867236374</v>
      </c>
      <c r="J12" s="25">
        <v>0.34254617685087857</v>
      </c>
      <c r="K12" s="25">
        <v>0.32194221621271962</v>
      </c>
      <c r="L12" s="25">
        <v>0.2945746466496591</v>
      </c>
      <c r="M12" s="25">
        <v>0.26855323638789996</v>
      </c>
      <c r="N12" s="98">
        <v>0.23569300813237776</v>
      </c>
      <c r="O12" s="25">
        <v>0.24703163429949132</v>
      </c>
      <c r="P12" s="25">
        <v>0.24092726551292618</v>
      </c>
      <c r="Q12" s="25">
        <v>0.22353797300873246</v>
      </c>
      <c r="R12" s="25">
        <v>0.22750997850782928</v>
      </c>
      <c r="S12" s="98">
        <v>0.13968332918842744</v>
      </c>
      <c r="T12" s="25">
        <v>0.13119949294881952</v>
      </c>
      <c r="U12" s="25">
        <v>5.6175854849965109E-2</v>
      </c>
      <c r="V12" s="25">
        <v>0.16302440580634872</v>
      </c>
      <c r="W12" s="25">
        <v>0.20605435156518748</v>
      </c>
      <c r="X12" s="98">
        <v>0.19200787401574804</v>
      </c>
      <c r="Y12" s="25">
        <v>-0.1094354215003867</v>
      </c>
      <c r="Z12" s="25">
        <v>0.22559622850804212</v>
      </c>
      <c r="AA12" s="25">
        <v>0.2778016316015457</v>
      </c>
      <c r="AB12" s="25">
        <v>0.31099684856526788</v>
      </c>
      <c r="AC12" s="98">
        <v>0.32185418857343145</v>
      </c>
      <c r="AD12" s="25">
        <v>0.31549788598921125</v>
      </c>
      <c r="AE12" s="25">
        <v>0.33048128342245991</v>
      </c>
      <c r="AF12" s="25">
        <v>0.32275232845466645</v>
      </c>
      <c r="AG12" s="25">
        <v>0.31770081770081771</v>
      </c>
      <c r="AH12" s="98">
        <v>0.34957181682990618</v>
      </c>
      <c r="AI12" s="25">
        <v>0.33456085435463079</v>
      </c>
      <c r="AJ12" s="25">
        <v>0.34867256637168142</v>
      </c>
      <c r="AK12" s="25">
        <v>0.36066244121856472</v>
      </c>
      <c r="AL12" s="25">
        <v>0.35768385047642315</v>
      </c>
      <c r="AM12" s="98">
        <v>0.36311187771367393</v>
      </c>
      <c r="AN12" s="25">
        <v>0.37439507259128901</v>
      </c>
      <c r="AO12" s="25">
        <v>0.34951245937161435</v>
      </c>
      <c r="AP12" s="25">
        <v>0.37584565271861686</v>
      </c>
      <c r="AQ12" s="25">
        <v>0.35208959300737502</v>
      </c>
      <c r="AR12" s="98">
        <v>0.36733190956624195</v>
      </c>
      <c r="AS12" s="25">
        <v>0.37513997760358342</v>
      </c>
      <c r="AT12" s="25">
        <v>0.39762036524626454</v>
      </c>
      <c r="AU12" s="25">
        <v>0.34583598219961853</v>
      </c>
      <c r="AV12" s="25">
        <v>0.34585771481367417</v>
      </c>
      <c r="AW12" s="98">
        <v>0.33352332098413606</v>
      </c>
      <c r="AX12" s="25">
        <v>0.38027187173231092</v>
      </c>
      <c r="AY12" s="25">
        <v>0.35046210720887244</v>
      </c>
      <c r="AZ12" s="25">
        <v>0.28001534330648253</v>
      </c>
      <c r="BA12" s="25">
        <v>0.31670929241261719</v>
      </c>
      <c r="BB12" s="98">
        <v>0.30575793184488836</v>
      </c>
      <c r="BC12" s="25">
        <v>0.29932301740812378</v>
      </c>
      <c r="BD12" s="25">
        <v>0.32129963898916969</v>
      </c>
      <c r="BE12" s="25">
        <v>0.30152200740436036</v>
      </c>
      <c r="BF12" s="25">
        <v>0.29988851727982158</v>
      </c>
      <c r="BG12" s="98">
        <v>0.26854937730222767</v>
      </c>
      <c r="BH12" s="25">
        <v>0.28616550852811112</v>
      </c>
      <c r="BI12" s="25">
        <v>0.29868114817688129</v>
      </c>
      <c r="BJ12" s="25">
        <v>0.30412662521198414</v>
      </c>
      <c r="BK12" s="25">
        <v>0.14716981132075471</v>
      </c>
      <c r="BL12" s="98">
        <v>0.15009174311926607</v>
      </c>
      <c r="BM12" s="25">
        <v>0.28478362028850629</v>
      </c>
      <c r="BN12" s="25">
        <v>0.12359550561797751</v>
      </c>
      <c r="BO12" s="25">
        <v>0.13283302063789867</v>
      </c>
      <c r="BP12" s="25">
        <v>1.3542409123307198E-2</v>
      </c>
      <c r="BQ12" s="98">
        <v>0.17257506313721824</v>
      </c>
      <c r="BR12" s="25">
        <v>8.2989690721649495E-2</v>
      </c>
      <c r="BS12" s="25">
        <v>0.2387914230019493</v>
      </c>
      <c r="BT12" s="25">
        <v>0.25457205559619606</v>
      </c>
      <c r="BU12" s="25">
        <v>8.611300204220558E-2</v>
      </c>
      <c r="BV12" s="98">
        <v>-0.60118370134304577</v>
      </c>
      <c r="BW12" s="25">
        <v>0.88756337608112146</v>
      </c>
      <c r="BX12" s="25">
        <v>-9.0181205225453004E-2</v>
      </c>
      <c r="BY12" s="25">
        <v>0.13847675568743817</v>
      </c>
      <c r="BZ12" s="25">
        <v>5.5128205128205127E-2</v>
      </c>
    </row>
    <row r="13" spans="1:78" x14ac:dyDescent="0.2">
      <c r="A13" s="23" t="s">
        <v>280</v>
      </c>
      <c r="B13" s="24">
        <v>275.20938800000005</v>
      </c>
      <c r="C13" s="24">
        <v>256.73959473000002</v>
      </c>
      <c r="D13" s="97">
        <v>686.1</v>
      </c>
      <c r="E13" s="24">
        <v>179.3</v>
      </c>
      <c r="F13" s="24">
        <v>187.03325918000036</v>
      </c>
      <c r="G13" s="24">
        <v>166.90814896000026</v>
      </c>
      <c r="H13" s="24">
        <v>152.88089829999996</v>
      </c>
      <c r="I13" s="97">
        <v>481.09001134457492</v>
      </c>
      <c r="J13" s="24">
        <v>130.68563715000008</v>
      </c>
      <c r="K13" s="106">
        <v>150.77442360457459</v>
      </c>
      <c r="L13" s="106">
        <v>98.042947680000267</v>
      </c>
      <c r="M13" s="106">
        <v>101.58633400999999</v>
      </c>
      <c r="N13" s="97">
        <v>217.47950721000001</v>
      </c>
      <c r="O13" s="24">
        <v>52.908507209999982</v>
      </c>
      <c r="P13" s="24">
        <v>56.392000000000003</v>
      </c>
      <c r="Q13" s="24">
        <v>52.852000000000039</v>
      </c>
      <c r="R13" s="24">
        <v>55.326999999999998</v>
      </c>
      <c r="S13" s="97">
        <v>-203.8</v>
      </c>
      <c r="T13" s="24">
        <v>-54.2</v>
      </c>
      <c r="U13" s="24">
        <v>-121.9</v>
      </c>
      <c r="V13" s="24">
        <v>-32.299999999999997</v>
      </c>
      <c r="W13" s="24">
        <v>4.7</v>
      </c>
      <c r="X13" s="97">
        <v>-4.7</v>
      </c>
      <c r="Y13" s="24">
        <v>-216.9</v>
      </c>
      <c r="Z13" s="24">
        <v>48.6</v>
      </c>
      <c r="AA13" s="24">
        <v>78.099999999999994</v>
      </c>
      <c r="AB13" s="24">
        <v>85.4</v>
      </c>
      <c r="AC13" s="97">
        <v>330</v>
      </c>
      <c r="AD13" s="24">
        <v>110.2</v>
      </c>
      <c r="AE13" s="24">
        <v>105.6</v>
      </c>
      <c r="AF13" s="24">
        <v>72.3</v>
      </c>
      <c r="AG13" s="24">
        <v>42</v>
      </c>
      <c r="AH13" s="97">
        <v>353.5</v>
      </c>
      <c r="AI13" s="24">
        <v>99.9</v>
      </c>
      <c r="AJ13" s="24">
        <v>88.4</v>
      </c>
      <c r="AK13" s="24">
        <v>95.3</v>
      </c>
      <c r="AL13" s="24">
        <v>69.900000000000006</v>
      </c>
      <c r="AM13" s="97">
        <v>278.8</v>
      </c>
      <c r="AN13" s="24">
        <v>69.5</v>
      </c>
      <c r="AO13" s="24">
        <v>82.7</v>
      </c>
      <c r="AP13" s="24">
        <v>68.3</v>
      </c>
      <c r="AQ13" s="24">
        <v>58.3</v>
      </c>
      <c r="AR13" s="97">
        <v>169.5</v>
      </c>
      <c r="AS13" s="24">
        <v>58.5</v>
      </c>
      <c r="AT13" s="24">
        <v>48.7</v>
      </c>
      <c r="AU13" s="24">
        <v>30.7</v>
      </c>
      <c r="AV13" s="24">
        <v>31.7</v>
      </c>
      <c r="AW13" s="97">
        <v>130.19999999999999</v>
      </c>
      <c r="AX13" s="24">
        <v>47.4</v>
      </c>
      <c r="AY13" s="24">
        <v>38.200000000000003</v>
      </c>
      <c r="AZ13" s="24">
        <v>21.9</v>
      </c>
      <c r="BA13" s="24">
        <v>22.8</v>
      </c>
      <c r="BB13" s="97">
        <v>62.2</v>
      </c>
      <c r="BC13" s="24">
        <v>1.5</v>
      </c>
      <c r="BD13" s="24">
        <v>24.4</v>
      </c>
      <c r="BE13" s="24">
        <v>15.2</v>
      </c>
      <c r="BF13" s="24">
        <v>21.1</v>
      </c>
      <c r="BG13" s="97">
        <v>-67.5</v>
      </c>
      <c r="BH13" s="24">
        <v>-30.9</v>
      </c>
      <c r="BI13" s="24">
        <v>-9.8000000000000007</v>
      </c>
      <c r="BJ13" s="24">
        <v>-1.9</v>
      </c>
      <c r="BK13" s="24">
        <v>-24.9</v>
      </c>
      <c r="BL13" s="97">
        <v>-30.5</v>
      </c>
      <c r="BM13" s="24">
        <v>28.9</v>
      </c>
      <c r="BN13" s="24">
        <v>-28</v>
      </c>
      <c r="BO13" s="24">
        <v>-5.8</v>
      </c>
      <c r="BP13" s="24">
        <v>-25.5</v>
      </c>
      <c r="BQ13" s="97">
        <v>-31.3</v>
      </c>
      <c r="BR13" s="24">
        <v>-57.9</v>
      </c>
      <c r="BS13" s="24">
        <v>26.5</v>
      </c>
      <c r="BT13" s="24">
        <v>11.5</v>
      </c>
      <c r="BU13" s="24">
        <v>-11.4</v>
      </c>
      <c r="BV13" s="97">
        <v>-596.1</v>
      </c>
      <c r="BW13" s="24">
        <v>-483.9</v>
      </c>
      <c r="BX13" s="24">
        <v>-68.099999999999994</v>
      </c>
      <c r="BY13" s="24">
        <v>-3.1</v>
      </c>
      <c r="BZ13" s="24">
        <v>-41.2</v>
      </c>
    </row>
    <row r="14" spans="1:78" x14ac:dyDescent="0.2">
      <c r="A14" s="23" t="s">
        <v>111</v>
      </c>
      <c r="B14" s="25">
        <f t="shared" ref="B14" si="3">B13/B9</f>
        <v>0.21333366510547724</v>
      </c>
      <c r="C14" s="25">
        <f t="shared" ref="C14:BN14" si="4">C13/C9</f>
        <v>0.21669134957550409</v>
      </c>
      <c r="D14" s="98">
        <f t="shared" si="4"/>
        <v>0.16439833229501127</v>
      </c>
      <c r="E14" s="25">
        <f t="shared" si="4"/>
        <v>0.15178193515618388</v>
      </c>
      <c r="F14" s="25">
        <f t="shared" si="4"/>
        <v>0.16473534220103681</v>
      </c>
      <c r="G14" s="25">
        <f t="shared" si="4"/>
        <v>0.16834199358945473</v>
      </c>
      <c r="H14" s="25">
        <f t="shared" si="4"/>
        <v>0.17669251118479673</v>
      </c>
      <c r="I14" s="98">
        <f t="shared" si="4"/>
        <v>0.14647724542300863</v>
      </c>
      <c r="J14" s="25">
        <f t="shared" si="4"/>
        <v>0.15364495667018205</v>
      </c>
      <c r="K14" s="25">
        <f t="shared" si="4"/>
        <v>0.16530941963544032</v>
      </c>
      <c r="L14" s="25">
        <f t="shared" si="4"/>
        <v>0.12619666688119319</v>
      </c>
      <c r="M14" s="25">
        <f t="shared" si="4"/>
        <v>0.13638458916670693</v>
      </c>
      <c r="N14" s="98">
        <f t="shared" si="4"/>
        <v>7.4913189721837484E-2</v>
      </c>
      <c r="O14" s="25">
        <f t="shared" si="4"/>
        <v>7.0088632908541726E-2</v>
      </c>
      <c r="P14" s="25">
        <f t="shared" si="4"/>
        <v>7.1717079225549152E-2</v>
      </c>
      <c r="Q14" s="25">
        <f t="shared" si="4"/>
        <v>7.4392077156514497E-2</v>
      </c>
      <c r="R14" s="25">
        <f t="shared" si="4"/>
        <v>8.4935523487872269E-2</v>
      </c>
      <c r="S14" s="98">
        <f t="shared" si="4"/>
        <v>-8.4473182458758192E-2</v>
      </c>
      <c r="T14" s="25">
        <f t="shared" si="4"/>
        <v>-8.5881793693550951E-2</v>
      </c>
      <c r="U14" s="25">
        <f t="shared" si="4"/>
        <v>-0.21266573621772505</v>
      </c>
      <c r="V14" s="25">
        <f t="shared" si="4"/>
        <v>-5.152336895836656E-2</v>
      </c>
      <c r="W14" s="25">
        <f t="shared" si="4"/>
        <v>8.0839353285173717E-3</v>
      </c>
      <c r="X14" s="98">
        <f t="shared" si="4"/>
        <v>-1.8503937007874017E-3</v>
      </c>
      <c r="Y14" s="25">
        <f t="shared" si="4"/>
        <v>-0.41937354988399067</v>
      </c>
      <c r="Z14" s="25">
        <f t="shared" si="4"/>
        <v>6.7387687188019962E-2</v>
      </c>
      <c r="AA14" s="25">
        <f t="shared" si="4"/>
        <v>0.11177901817661369</v>
      </c>
      <c r="AB14" s="25">
        <f t="shared" si="4"/>
        <v>0.14164869795986068</v>
      </c>
      <c r="AC14" s="98">
        <f t="shared" si="4"/>
        <v>0.14458464773922186</v>
      </c>
      <c r="AD14" s="25">
        <f t="shared" si="4"/>
        <v>0.16066481994459836</v>
      </c>
      <c r="AE14" s="25">
        <f t="shared" si="4"/>
        <v>0.16134453781512603</v>
      </c>
      <c r="AF14" s="25">
        <f t="shared" si="4"/>
        <v>0.13742634480136856</v>
      </c>
      <c r="AG14" s="25">
        <f t="shared" si="4"/>
        <v>0.10101010101010101</v>
      </c>
      <c r="AH14" s="98">
        <f t="shared" si="4"/>
        <v>0.18127275524332087</v>
      </c>
      <c r="AI14" s="25">
        <f t="shared" si="4"/>
        <v>0.18394402504142884</v>
      </c>
      <c r="AJ14" s="25">
        <f t="shared" si="4"/>
        <v>0.17384464110127829</v>
      </c>
      <c r="AK14" s="25">
        <f t="shared" si="4"/>
        <v>0.19484767941116335</v>
      </c>
      <c r="AL14" s="25">
        <f t="shared" si="4"/>
        <v>0.17077937942829222</v>
      </c>
      <c r="AM14" s="98">
        <f t="shared" si="4"/>
        <v>0.16582406471183014</v>
      </c>
      <c r="AN14" s="25">
        <f t="shared" si="4"/>
        <v>0.15288165420149583</v>
      </c>
      <c r="AO14" s="25">
        <f t="shared" si="4"/>
        <v>0.17919826652221019</v>
      </c>
      <c r="AP14" s="25">
        <f t="shared" si="4"/>
        <v>0.1711350538712102</v>
      </c>
      <c r="AQ14" s="25">
        <f t="shared" si="4"/>
        <v>0.1592461076208686</v>
      </c>
      <c r="AR14" s="98">
        <f t="shared" si="4"/>
        <v>0.12482509757714116</v>
      </c>
      <c r="AS14" s="25">
        <f t="shared" si="4"/>
        <v>0.16377379619260918</v>
      </c>
      <c r="AT14" s="25">
        <f t="shared" si="4"/>
        <v>0.13475373547315994</v>
      </c>
      <c r="AU14" s="25">
        <f t="shared" si="4"/>
        <v>9.7584233947870302E-2</v>
      </c>
      <c r="AV14" s="25">
        <f t="shared" si="4"/>
        <v>9.7628580227902675E-2</v>
      </c>
      <c r="AW14" s="98">
        <f t="shared" si="4"/>
        <v>0.12368196067255627</v>
      </c>
      <c r="AX14" s="25">
        <f t="shared" si="4"/>
        <v>0.16521436040432208</v>
      </c>
      <c r="AY14" s="25">
        <f t="shared" si="4"/>
        <v>0.14121996303142331</v>
      </c>
      <c r="AZ14" s="25">
        <f t="shared" si="4"/>
        <v>8.400460299194476E-2</v>
      </c>
      <c r="BA14" s="25">
        <f t="shared" si="4"/>
        <v>9.7186700767263434E-2</v>
      </c>
      <c r="BB14" s="98">
        <f t="shared" si="4"/>
        <v>7.3090481786133962E-2</v>
      </c>
      <c r="BC14" s="25">
        <f t="shared" si="4"/>
        <v>7.2533849129593807E-3</v>
      </c>
      <c r="BD14" s="25">
        <f t="shared" si="4"/>
        <v>0.11010830324909747</v>
      </c>
      <c r="BE14" s="25">
        <f t="shared" si="4"/>
        <v>6.2525709584533115E-2</v>
      </c>
      <c r="BF14" s="25">
        <f t="shared" si="4"/>
        <v>0.11761426978818283</v>
      </c>
      <c r="BG14" s="98">
        <f t="shared" si="4"/>
        <v>-0.11840028065251709</v>
      </c>
      <c r="BH14" s="25">
        <f t="shared" si="4"/>
        <v>-0.19519898926089702</v>
      </c>
      <c r="BI14" s="25">
        <f t="shared" si="4"/>
        <v>-7.6027928626842517E-2</v>
      </c>
      <c r="BJ14" s="25">
        <f t="shared" si="4"/>
        <v>-1.0740531373657432E-2</v>
      </c>
      <c r="BK14" s="25">
        <f t="shared" si="4"/>
        <v>-0.23490566037735847</v>
      </c>
      <c r="BL14" s="98">
        <f t="shared" si="4"/>
        <v>-3.7308868501529049E-2</v>
      </c>
      <c r="BM14" s="25">
        <f t="shared" si="4"/>
        <v>0.13448115402512795</v>
      </c>
      <c r="BN14" s="25">
        <f t="shared" si="4"/>
        <v>-0.14300306435137894</v>
      </c>
      <c r="BO14" s="25">
        <f t="shared" ref="BO14:BZ14" si="5">BO13/BO9</f>
        <v>-2.1763602251407128E-2</v>
      </c>
      <c r="BP14" s="25">
        <f t="shared" si="5"/>
        <v>-0.18175338560228083</v>
      </c>
      <c r="BQ14" s="98">
        <f t="shared" si="5"/>
        <v>-2.927696193059583E-2</v>
      </c>
      <c r="BR14" s="25">
        <f t="shared" si="5"/>
        <v>-0.29845360824742267</v>
      </c>
      <c r="BS14" s="25">
        <f t="shared" si="5"/>
        <v>8.6094866796621178E-2</v>
      </c>
      <c r="BT14" s="25">
        <f t="shared" si="5"/>
        <v>4.2062911485003664E-2</v>
      </c>
      <c r="BU14" s="25">
        <f t="shared" si="5"/>
        <v>-3.8801906058543223E-2</v>
      </c>
      <c r="BV14" s="98">
        <f t="shared" si="5"/>
        <v>-1.3569314819030276</v>
      </c>
      <c r="BW14" s="25">
        <f t="shared" si="5"/>
        <v>1.4431852072770652</v>
      </c>
      <c r="BX14" s="25">
        <f t="shared" si="5"/>
        <v>-0.28697850821744625</v>
      </c>
      <c r="BY14" s="25">
        <f t="shared" si="5"/>
        <v>-1.0220903395977581E-2</v>
      </c>
      <c r="BZ14" s="25">
        <f t="shared" si="5"/>
        <v>-0.17606837606837608</v>
      </c>
    </row>
    <row r="15" spans="1:78" x14ac:dyDescent="0.2">
      <c r="A15" s="23" t="s">
        <v>112</v>
      </c>
      <c r="B15" s="24">
        <v>-27.265388000000005</v>
      </c>
      <c r="C15" s="24">
        <v>-6.0115947300000263</v>
      </c>
      <c r="D15" s="97">
        <v>4.4000000000000004</v>
      </c>
      <c r="E15" s="24">
        <v>-47.7</v>
      </c>
      <c r="F15" s="24">
        <v>-19.912769970000355</v>
      </c>
      <c r="G15" s="24">
        <v>93.469966769999687</v>
      </c>
      <c r="H15" s="24">
        <v>-21.497898299999942</v>
      </c>
      <c r="I15" s="97">
        <v>-170.84607115457493</v>
      </c>
      <c r="J15" s="24">
        <v>-42.911637150000089</v>
      </c>
      <c r="K15" s="24">
        <v>-19.7944236045746</v>
      </c>
      <c r="L15" s="24">
        <v>-54.71869062000026</v>
      </c>
      <c r="M15" s="24">
        <v>-53.598999999999997</v>
      </c>
      <c r="N15" s="97">
        <v>-130.75099999999998</v>
      </c>
      <c r="O15" s="24">
        <v>-33.479999999999997</v>
      </c>
      <c r="P15" s="24">
        <v>-27.913</v>
      </c>
      <c r="Q15" s="24">
        <v>-15.621999999999998</v>
      </c>
      <c r="R15" s="24">
        <v>-53.7</v>
      </c>
      <c r="S15" s="97">
        <v>-195.3</v>
      </c>
      <c r="T15" s="24">
        <v>-64</v>
      </c>
      <c r="U15" s="24">
        <v>-61.7</v>
      </c>
      <c r="V15" s="24">
        <v>-32.1</v>
      </c>
      <c r="W15" s="24">
        <v>-37.5</v>
      </c>
      <c r="X15" s="97">
        <v>-60.1</v>
      </c>
      <c r="Y15" s="24">
        <v>-23.6</v>
      </c>
      <c r="Z15" s="24">
        <v>-12</v>
      </c>
      <c r="AA15" s="24">
        <v>-15.1</v>
      </c>
      <c r="AB15" s="24">
        <v>-9.5</v>
      </c>
      <c r="AC15" s="97">
        <v>-23.1</v>
      </c>
      <c r="AD15" s="24">
        <v>-7.1</v>
      </c>
      <c r="AE15" s="24">
        <v>-6.7</v>
      </c>
      <c r="AF15" s="24">
        <v>-6.3</v>
      </c>
      <c r="AG15" s="24">
        <v>-3</v>
      </c>
      <c r="AH15" s="97">
        <v>8.8000000000000007</v>
      </c>
      <c r="AI15" s="24">
        <v>4</v>
      </c>
      <c r="AJ15" s="24">
        <v>2.1</v>
      </c>
      <c r="AK15" s="24">
        <v>2.4</v>
      </c>
      <c r="AL15" s="24">
        <v>0.3</v>
      </c>
      <c r="AM15" s="97">
        <v>8.5</v>
      </c>
      <c r="AN15" s="24">
        <v>0.9</v>
      </c>
      <c r="AO15" s="24">
        <v>1</v>
      </c>
      <c r="AP15" s="24">
        <v>3.4</v>
      </c>
      <c r="AQ15" s="24">
        <v>3.2</v>
      </c>
      <c r="AR15" s="97">
        <v>-0.9</v>
      </c>
      <c r="AS15" s="24">
        <v>-0.1</v>
      </c>
      <c r="AT15" s="24">
        <v>-0.8</v>
      </c>
      <c r="AU15" s="24">
        <v>0.7</v>
      </c>
      <c r="AV15" s="24">
        <v>-0.7</v>
      </c>
      <c r="AW15" s="97">
        <v>-20</v>
      </c>
      <c r="AX15" s="24">
        <v>-5.5</v>
      </c>
      <c r="AY15" s="24">
        <v>-12.2</v>
      </c>
      <c r="AZ15" s="24">
        <v>-0.4</v>
      </c>
      <c r="BA15" s="24">
        <v>-1.9</v>
      </c>
      <c r="BB15" s="97">
        <v>5.8</v>
      </c>
      <c r="BC15" s="24">
        <v>0.6</v>
      </c>
      <c r="BD15" s="24">
        <v>-2</v>
      </c>
      <c r="BE15" s="24">
        <v>5.7</v>
      </c>
      <c r="BF15" s="24">
        <v>1.5</v>
      </c>
      <c r="BG15" s="97">
        <v>7.3</v>
      </c>
      <c r="BH15" s="24">
        <v>1</v>
      </c>
      <c r="BI15" s="24">
        <v>5.0999999999999996</v>
      </c>
      <c r="BJ15" s="24">
        <v>1.3</v>
      </c>
      <c r="BK15" s="24">
        <v>-0.1</v>
      </c>
      <c r="BL15" s="97">
        <v>-3.8</v>
      </c>
      <c r="BM15" s="24">
        <v>-2.2999999999999998</v>
      </c>
      <c r="BN15" s="24">
        <v>-6.4</v>
      </c>
      <c r="BO15" s="24">
        <v>1.9</v>
      </c>
      <c r="BP15" s="24">
        <v>2.9</v>
      </c>
      <c r="BQ15" s="97">
        <v>0.7</v>
      </c>
      <c r="BR15" s="24">
        <v>0.3</v>
      </c>
      <c r="BS15" s="24">
        <v>-1.4</v>
      </c>
      <c r="BT15" s="24">
        <v>1.7</v>
      </c>
      <c r="BU15" s="24">
        <v>0.1</v>
      </c>
      <c r="BV15" s="97">
        <v>15.7</v>
      </c>
      <c r="BW15" s="24">
        <v>1.8</v>
      </c>
      <c r="BX15" s="24">
        <v>3.4</v>
      </c>
      <c r="BY15" s="24">
        <v>8.1999999999999993</v>
      </c>
      <c r="BZ15" s="24">
        <v>2.2000000000000002</v>
      </c>
    </row>
    <row r="16" spans="1:78" x14ac:dyDescent="0.2">
      <c r="A16" s="23" t="s">
        <v>113</v>
      </c>
      <c r="B16" s="24">
        <v>179.08099999999999</v>
      </c>
      <c r="C16" s="24">
        <v>183.43</v>
      </c>
      <c r="D16" s="97">
        <v>505.7</v>
      </c>
      <c r="E16" s="24">
        <v>104.6</v>
      </c>
      <c r="F16" s="24">
        <v>111.67</v>
      </c>
      <c r="G16" s="24">
        <v>203.86099999999999</v>
      </c>
      <c r="H16" s="24">
        <v>85.504000000000005</v>
      </c>
      <c r="I16" s="97">
        <v>106.41200000000001</v>
      </c>
      <c r="J16" s="24">
        <v>21.315999999999999</v>
      </c>
      <c r="K16" s="24">
        <v>76.164000000000001</v>
      </c>
      <c r="L16" s="24">
        <v>4.5</v>
      </c>
      <c r="M16" s="24">
        <v>4.4320000000000004</v>
      </c>
      <c r="N16" s="97">
        <v>-95.846999999999909</v>
      </c>
      <c r="O16" s="24">
        <v>-19.645999999999983</v>
      </c>
      <c r="P16" s="24">
        <v>-23.764000000000003</v>
      </c>
      <c r="Q16" s="24">
        <v>-10.535000000000004</v>
      </c>
      <c r="R16" s="24">
        <v>-41.9</v>
      </c>
      <c r="S16" s="97">
        <v>-547.29999999999995</v>
      </c>
      <c r="T16" s="24">
        <v>-155.1</v>
      </c>
      <c r="U16" s="24">
        <v>-210.4</v>
      </c>
      <c r="V16" s="24">
        <v>-114.4</v>
      </c>
      <c r="W16" s="24">
        <v>-67.3</v>
      </c>
      <c r="X16" s="97">
        <v>-191.5</v>
      </c>
      <c r="Y16" s="24">
        <v>-268.5</v>
      </c>
      <c r="Z16" s="24">
        <v>6.4</v>
      </c>
      <c r="AA16" s="24">
        <v>33.799999999999997</v>
      </c>
      <c r="AB16" s="24">
        <v>36.9</v>
      </c>
      <c r="AC16" s="97">
        <v>200.3</v>
      </c>
      <c r="AD16" s="24">
        <v>72</v>
      </c>
      <c r="AE16" s="24">
        <v>70.5</v>
      </c>
      <c r="AF16" s="24">
        <v>40.299999999999997</v>
      </c>
      <c r="AG16" s="24">
        <v>17.600000000000001</v>
      </c>
      <c r="AH16" s="97">
        <v>263.5</v>
      </c>
      <c r="AI16" s="24">
        <v>76.2</v>
      </c>
      <c r="AJ16" s="24">
        <v>64.599999999999994</v>
      </c>
      <c r="AK16" s="24">
        <v>73</v>
      </c>
      <c r="AL16" s="24">
        <v>49.8</v>
      </c>
      <c r="AM16" s="97">
        <v>200.3</v>
      </c>
      <c r="AN16" s="24">
        <v>48</v>
      </c>
      <c r="AO16" s="24">
        <v>64.400000000000006</v>
      </c>
      <c r="AP16" s="24">
        <v>51.6</v>
      </c>
      <c r="AQ16" s="24">
        <v>36.299999999999997</v>
      </c>
      <c r="AR16" s="97">
        <v>106.7</v>
      </c>
      <c r="AS16" s="24">
        <v>36.200000000000003</v>
      </c>
      <c r="AT16" s="24">
        <v>30.7</v>
      </c>
      <c r="AU16" s="24">
        <v>20.8</v>
      </c>
      <c r="AV16" s="24">
        <v>18.899999999999999</v>
      </c>
      <c r="AW16" s="97">
        <v>56.7</v>
      </c>
      <c r="AX16" s="24">
        <v>20.2</v>
      </c>
      <c r="AY16" s="24">
        <v>23</v>
      </c>
      <c r="AZ16" s="24">
        <v>8.6</v>
      </c>
      <c r="BA16" s="24">
        <v>4.8</v>
      </c>
      <c r="BB16" s="97">
        <v>30.3</v>
      </c>
      <c r="BC16" s="24">
        <v>-13</v>
      </c>
      <c r="BD16" s="24">
        <v>11.8</v>
      </c>
      <c r="BE16" s="24">
        <v>20</v>
      </c>
      <c r="BF16" s="24">
        <v>11.4</v>
      </c>
      <c r="BG16" s="97">
        <v>-109.4</v>
      </c>
      <c r="BH16" s="24">
        <v>-28.8</v>
      </c>
      <c r="BI16" s="24">
        <v>-25.2</v>
      </c>
      <c r="BJ16" s="24">
        <v>-18</v>
      </c>
      <c r="BK16" s="24">
        <v>-37.5</v>
      </c>
      <c r="BL16" s="97">
        <v>-118.4</v>
      </c>
      <c r="BM16" s="24">
        <v>12.5</v>
      </c>
      <c r="BN16" s="24">
        <v>-61</v>
      </c>
      <c r="BO16" s="24">
        <v>-26</v>
      </c>
      <c r="BP16" s="24">
        <v>-43.9</v>
      </c>
      <c r="BQ16" s="97">
        <v>-123.6</v>
      </c>
      <c r="BR16" s="24">
        <v>-61.7</v>
      </c>
      <c r="BS16" s="24">
        <v>-18.7</v>
      </c>
      <c r="BT16" s="24">
        <v>-12.4</v>
      </c>
      <c r="BU16" s="24">
        <v>-30.7</v>
      </c>
      <c r="BV16" s="97">
        <v>-660.1</v>
      </c>
      <c r="BW16" s="24">
        <v>-575.29999999999995</v>
      </c>
      <c r="BX16" s="24">
        <v>-55.7</v>
      </c>
      <c r="BY16" s="24">
        <v>-2.9</v>
      </c>
      <c r="BZ16" s="24">
        <v>-26.2</v>
      </c>
    </row>
    <row r="17" spans="1:81" x14ac:dyDescent="0.2">
      <c r="A17" s="23" t="s">
        <v>114</v>
      </c>
      <c r="B17" s="24">
        <v>3101.5134639461698</v>
      </c>
      <c r="C17" s="24">
        <v>3110.4412128414901</v>
      </c>
      <c r="D17" s="97">
        <v>2812</v>
      </c>
      <c r="E17" s="24">
        <v>2812</v>
      </c>
      <c r="F17" s="24">
        <v>2824.3651948377601</v>
      </c>
      <c r="G17" s="24">
        <v>2780.68813080164</v>
      </c>
      <c r="H17" s="24">
        <v>2546.4635469322898</v>
      </c>
      <c r="I17" s="97">
        <v>2370.9377920992333</v>
      </c>
      <c r="J17" s="24">
        <v>2370.9377920992333</v>
      </c>
      <c r="K17" s="24">
        <v>1997.2161196941099</v>
      </c>
      <c r="L17" s="24">
        <v>1864.19372422178</v>
      </c>
      <c r="M17" s="24">
        <v>1719.9563336376864</v>
      </c>
      <c r="N17" s="97">
        <v>1541.1152618058072</v>
      </c>
      <c r="O17" s="24">
        <v>1541.1152618058072</v>
      </c>
      <c r="P17" s="24">
        <v>1522.8382424775641</v>
      </c>
      <c r="Q17" s="24">
        <v>1404.4859659784697</v>
      </c>
      <c r="R17" s="24">
        <v>1370.7</v>
      </c>
      <c r="S17" s="97">
        <v>1391.9</v>
      </c>
      <c r="T17" s="24">
        <v>1391.9</v>
      </c>
      <c r="U17" s="24">
        <v>1416.1</v>
      </c>
      <c r="V17" s="24">
        <v>1552.9</v>
      </c>
      <c r="W17" s="24">
        <v>1566.9</v>
      </c>
      <c r="X17" s="97">
        <v>1605.5</v>
      </c>
      <c r="Y17" s="24">
        <v>1605.5</v>
      </c>
      <c r="Z17" s="24">
        <v>1361.9</v>
      </c>
      <c r="AA17" s="24">
        <v>1275.4000000000001</v>
      </c>
      <c r="AB17" s="24">
        <v>1077.5</v>
      </c>
      <c r="AC17" s="97">
        <v>949.5</v>
      </c>
      <c r="AD17" s="24">
        <v>949.5</v>
      </c>
      <c r="AE17" s="24">
        <v>745.3</v>
      </c>
      <c r="AF17" s="24">
        <v>687</v>
      </c>
      <c r="AG17" s="24">
        <v>638.5</v>
      </c>
      <c r="AH17" s="97">
        <v>555.20000000000005</v>
      </c>
      <c r="AI17" s="24">
        <v>555.20000000000005</v>
      </c>
      <c r="AJ17" s="24">
        <v>582.70000000000005</v>
      </c>
      <c r="AK17" s="24">
        <v>528.6</v>
      </c>
      <c r="AL17" s="24">
        <v>531.5</v>
      </c>
      <c r="AM17" s="97">
        <v>546.70000000000005</v>
      </c>
      <c r="AN17" s="24">
        <v>546.70000000000005</v>
      </c>
      <c r="AO17" s="24">
        <v>524</v>
      </c>
      <c r="AP17" s="24">
        <v>480.5</v>
      </c>
      <c r="AQ17" s="24">
        <v>422.8</v>
      </c>
      <c r="AR17" s="97">
        <v>325.10000000000002</v>
      </c>
      <c r="AS17" s="24">
        <v>325.10000000000002</v>
      </c>
      <c r="AT17" s="24">
        <v>302.2</v>
      </c>
      <c r="AU17" s="24">
        <v>299.7</v>
      </c>
      <c r="AV17" s="24">
        <v>257.10000000000002</v>
      </c>
      <c r="AW17" s="97">
        <v>255.4</v>
      </c>
      <c r="AX17" s="24">
        <v>255.4</v>
      </c>
      <c r="AY17" s="24">
        <v>281.7</v>
      </c>
      <c r="AZ17" s="24">
        <v>314.8</v>
      </c>
      <c r="BA17" s="24">
        <v>294.3</v>
      </c>
      <c r="BB17" s="97">
        <v>275.3</v>
      </c>
      <c r="BC17" s="24">
        <v>275.3</v>
      </c>
      <c r="BD17" s="24">
        <v>258.60000000000002</v>
      </c>
      <c r="BE17" s="24">
        <v>246.7</v>
      </c>
      <c r="BF17" s="24">
        <v>194.2</v>
      </c>
      <c r="BG17" s="97">
        <v>130.6</v>
      </c>
      <c r="BH17" s="24">
        <v>130.6</v>
      </c>
      <c r="BI17" s="24">
        <v>138.4</v>
      </c>
      <c r="BJ17" s="24">
        <v>199.2</v>
      </c>
      <c r="BK17" s="24">
        <v>197.9</v>
      </c>
      <c r="BL17" s="97">
        <v>238.2</v>
      </c>
      <c r="BM17" s="24">
        <v>238.2</v>
      </c>
      <c r="BN17" s="24">
        <v>267.3</v>
      </c>
      <c r="BO17" s="24">
        <v>301</v>
      </c>
      <c r="BP17" s="24">
        <v>327.7</v>
      </c>
      <c r="BQ17" s="97">
        <v>553.4</v>
      </c>
      <c r="BR17" s="24">
        <v>553.4</v>
      </c>
      <c r="BS17" s="24">
        <v>746.2</v>
      </c>
      <c r="BT17" s="24">
        <v>959.8</v>
      </c>
      <c r="BU17" s="24">
        <v>1056.4000000000001</v>
      </c>
      <c r="BV17" s="97">
        <v>1315.7</v>
      </c>
      <c r="BW17" s="24">
        <v>1315.7</v>
      </c>
      <c r="BX17" s="24">
        <v>1440</v>
      </c>
      <c r="BY17" s="24">
        <v>1597.6</v>
      </c>
      <c r="BZ17" s="24">
        <v>1690.6</v>
      </c>
    </row>
    <row r="18" spans="1:81" x14ac:dyDescent="0.2">
      <c r="A18" s="23" t="s">
        <v>115</v>
      </c>
      <c r="B18" s="24">
        <v>1204.4375533306597</v>
      </c>
      <c r="C18" s="24">
        <v>1098.5917546938201</v>
      </c>
      <c r="D18" s="97">
        <v>950.1</v>
      </c>
      <c r="E18" s="24">
        <v>950.1</v>
      </c>
      <c r="F18" s="24">
        <v>979.88714465247017</v>
      </c>
      <c r="G18" s="24">
        <v>967.68693505360989</v>
      </c>
      <c r="H18" s="24">
        <v>869.73171285901981</v>
      </c>
      <c r="I18" s="97">
        <v>774.09641106797221</v>
      </c>
      <c r="J18" s="24">
        <v>774.09641106797221</v>
      </c>
      <c r="K18" s="24">
        <v>711.29147755489998</v>
      </c>
      <c r="L18" s="24">
        <v>667.19372422178003</v>
      </c>
      <c r="M18" s="24">
        <v>596.21208954459621</v>
      </c>
      <c r="N18" s="97">
        <v>516.49119510790729</v>
      </c>
      <c r="O18" s="24">
        <v>516.49119510790729</v>
      </c>
      <c r="P18" s="24">
        <v>504.22589969327419</v>
      </c>
      <c r="Q18" s="24">
        <v>441.04426975044476</v>
      </c>
      <c r="R18" s="24">
        <v>409.7</v>
      </c>
      <c r="S18" s="97">
        <v>357.6</v>
      </c>
      <c r="T18" s="24">
        <v>357.6</v>
      </c>
      <c r="U18" s="24">
        <v>363.7</v>
      </c>
      <c r="V18" s="24">
        <v>386.2</v>
      </c>
      <c r="W18" s="24">
        <v>372.5</v>
      </c>
      <c r="X18" s="97">
        <v>395.8</v>
      </c>
      <c r="Y18" s="24">
        <v>395.8</v>
      </c>
      <c r="Z18" s="24">
        <v>437.4</v>
      </c>
      <c r="AA18" s="24">
        <v>417</v>
      </c>
      <c r="AB18" s="24">
        <v>367</v>
      </c>
      <c r="AC18" s="97">
        <v>333.9</v>
      </c>
      <c r="AD18" s="24">
        <v>333.9</v>
      </c>
      <c r="AE18" s="24">
        <v>270.39999999999998</v>
      </c>
      <c r="AF18" s="24">
        <v>255.1</v>
      </c>
      <c r="AG18" s="24">
        <v>245.3</v>
      </c>
      <c r="AH18" s="97">
        <v>217.7</v>
      </c>
      <c r="AI18" s="24">
        <v>217.7</v>
      </c>
      <c r="AJ18" s="24">
        <v>225.5</v>
      </c>
      <c r="AK18" s="24">
        <v>200.2</v>
      </c>
      <c r="AL18" s="24">
        <v>225.1</v>
      </c>
      <c r="AM18" s="97">
        <v>238.3</v>
      </c>
      <c r="AN18" s="24">
        <v>238.3</v>
      </c>
      <c r="AO18" s="24">
        <v>230.3</v>
      </c>
      <c r="AP18" s="24">
        <v>209.8</v>
      </c>
      <c r="AQ18" s="24">
        <v>188.9</v>
      </c>
      <c r="AR18" s="97">
        <v>158</v>
      </c>
      <c r="AS18" s="24">
        <v>158</v>
      </c>
      <c r="AT18" s="24">
        <v>145</v>
      </c>
      <c r="AU18" s="24">
        <v>147.19999999999999</v>
      </c>
      <c r="AV18" s="24">
        <v>112.2</v>
      </c>
      <c r="AW18" s="97">
        <v>118.9</v>
      </c>
      <c r="AX18" s="24">
        <v>118.9</v>
      </c>
      <c r="AY18" s="24">
        <v>123.8</v>
      </c>
      <c r="AZ18" s="24">
        <v>135.80000000000001</v>
      </c>
      <c r="BA18" s="24">
        <v>125.1</v>
      </c>
      <c r="BB18" s="97">
        <v>125.4</v>
      </c>
      <c r="BC18" s="24">
        <v>125.4</v>
      </c>
      <c r="BD18" s="24">
        <v>115.6</v>
      </c>
      <c r="BE18" s="24">
        <v>106.7</v>
      </c>
      <c r="BF18" s="24">
        <v>78</v>
      </c>
      <c r="BG18" s="97">
        <v>43.9</v>
      </c>
      <c r="BH18" s="24">
        <v>43.9</v>
      </c>
      <c r="BI18" s="24">
        <v>43.9</v>
      </c>
      <c r="BJ18" s="24">
        <v>65.099999999999994</v>
      </c>
      <c r="BK18" s="24">
        <v>62.7</v>
      </c>
      <c r="BL18" s="97">
        <v>70.400000000000006</v>
      </c>
      <c r="BM18" s="24">
        <v>70.400000000000006</v>
      </c>
      <c r="BN18" s="24">
        <v>67.2</v>
      </c>
      <c r="BO18" s="24">
        <v>67.099999999999994</v>
      </c>
      <c r="BP18" s="24">
        <v>67.7</v>
      </c>
      <c r="BQ18" s="97">
        <v>168.2</v>
      </c>
      <c r="BR18" s="24">
        <v>168.2</v>
      </c>
      <c r="BS18" s="24">
        <v>244.8</v>
      </c>
      <c r="BT18" s="24">
        <v>312.7</v>
      </c>
      <c r="BU18" s="24">
        <v>268.39999999999998</v>
      </c>
      <c r="BV18" s="97">
        <v>338</v>
      </c>
      <c r="BW18" s="24">
        <v>338</v>
      </c>
      <c r="BX18" s="24">
        <v>495.2</v>
      </c>
      <c r="BY18" s="24">
        <v>543.5</v>
      </c>
      <c r="BZ18" s="24">
        <v>609</v>
      </c>
    </row>
    <row r="19" spans="1:81" x14ac:dyDescent="0.2">
      <c r="A19" s="23" t="s">
        <v>116</v>
      </c>
      <c r="B19" s="25">
        <v>0.3883386505755192</v>
      </c>
      <c r="C19" s="25">
        <v>0.35319482977471883</v>
      </c>
      <c r="D19" s="101">
        <v>0.33800000000000002</v>
      </c>
      <c r="E19" s="25">
        <v>0.33800000000000002</v>
      </c>
      <c r="F19" s="25">
        <v>0.34694066703677739</v>
      </c>
      <c r="G19" s="25">
        <v>0.34800268477955382</v>
      </c>
      <c r="H19" s="25">
        <v>0.34154492959727645</v>
      </c>
      <c r="I19" s="101">
        <v>0.32649376700119392</v>
      </c>
      <c r="J19" s="25">
        <v>0.32649376700119392</v>
      </c>
      <c r="K19" s="25">
        <v>0.3561414663846395</v>
      </c>
      <c r="L19" s="25">
        <v>0.35789935109898757</v>
      </c>
      <c r="M19" s="25">
        <v>0.34664373617184513</v>
      </c>
      <c r="N19" s="101">
        <v>0.33514118502902041</v>
      </c>
      <c r="O19" s="25">
        <v>0.33514118502902041</v>
      </c>
      <c r="P19" s="95">
        <v>0.33110929685672308</v>
      </c>
      <c r="Q19" s="95">
        <v>0.31402540177265525</v>
      </c>
      <c r="R19" s="95">
        <v>0.30399999999999999</v>
      </c>
      <c r="S19" s="101">
        <v>0.25700000000000001</v>
      </c>
      <c r="T19" s="95">
        <v>0.25700000000000001</v>
      </c>
      <c r="U19" s="95">
        <v>0.25700000000000001</v>
      </c>
      <c r="V19" s="95">
        <v>0.249</v>
      </c>
      <c r="W19" s="95">
        <v>0.23799999999999999</v>
      </c>
      <c r="X19" s="101">
        <v>0.246</v>
      </c>
      <c r="Y19" s="95">
        <v>0.246</v>
      </c>
      <c r="Z19" s="95">
        <v>0.32100000000000001</v>
      </c>
      <c r="AA19" s="95">
        <v>0.32700000000000001</v>
      </c>
      <c r="AB19" s="95">
        <v>0.34100000000000003</v>
      </c>
      <c r="AC19" s="101">
        <v>0.35199999999999998</v>
      </c>
      <c r="AD19" s="95">
        <v>0.35199999999999998</v>
      </c>
      <c r="AE19" s="95">
        <v>0.36299999999999999</v>
      </c>
      <c r="AF19" s="95">
        <v>0.371</v>
      </c>
      <c r="AG19" s="95">
        <v>0.38400000000000001</v>
      </c>
      <c r="AH19" s="101">
        <v>0.39200000000000002</v>
      </c>
      <c r="AI19" s="95">
        <v>0.39200000000000002</v>
      </c>
      <c r="AJ19" s="95">
        <v>0.38700000000000001</v>
      </c>
      <c r="AK19" s="95">
        <v>0.379</v>
      </c>
      <c r="AL19" s="95">
        <v>0.42399999999999999</v>
      </c>
      <c r="AM19" s="101">
        <v>0.436</v>
      </c>
      <c r="AN19" s="95">
        <v>0.436</v>
      </c>
      <c r="AO19" s="95">
        <v>0.439</v>
      </c>
      <c r="AP19" s="95">
        <v>0.437</v>
      </c>
      <c r="AQ19" s="95">
        <v>0.44700000000000001</v>
      </c>
      <c r="AR19" s="101">
        <v>0.48599999999999999</v>
      </c>
      <c r="AS19" s="95">
        <v>0.48599999999999999</v>
      </c>
      <c r="AT19" s="95">
        <v>0.48</v>
      </c>
      <c r="AU19" s="95">
        <v>0.49099999999999999</v>
      </c>
      <c r="AV19" s="95">
        <v>0.436</v>
      </c>
      <c r="AW19" s="101">
        <v>0.46500000000000002</v>
      </c>
      <c r="AX19" s="95">
        <v>0.46500000000000002</v>
      </c>
      <c r="AY19" s="95">
        <v>0.439</v>
      </c>
      <c r="AZ19" s="95">
        <v>0.43099999999999999</v>
      </c>
      <c r="BA19" s="95">
        <v>0.42499999999999999</v>
      </c>
      <c r="BB19" s="101">
        <v>0.45500000000000002</v>
      </c>
      <c r="BC19" s="95">
        <v>0.45500000000000002</v>
      </c>
      <c r="BD19" s="95">
        <v>0.44700000000000001</v>
      </c>
      <c r="BE19" s="95">
        <v>0.432</v>
      </c>
      <c r="BF19" s="95">
        <v>0.40200000000000002</v>
      </c>
      <c r="BG19" s="101">
        <v>0.33600000000000002</v>
      </c>
      <c r="BH19" s="95">
        <v>0.33600000000000002</v>
      </c>
      <c r="BI19" s="95">
        <v>0.317</v>
      </c>
      <c r="BJ19" s="95">
        <v>0.32700000000000001</v>
      </c>
      <c r="BK19" s="95">
        <v>0.317</v>
      </c>
      <c r="BL19" s="101">
        <v>0.29599999999999999</v>
      </c>
      <c r="BM19" s="95">
        <v>0.29599999999999999</v>
      </c>
      <c r="BN19" s="95">
        <v>0.251</v>
      </c>
      <c r="BO19" s="95">
        <v>0.223</v>
      </c>
      <c r="BP19" s="95">
        <v>0.20699999999999999</v>
      </c>
      <c r="BQ19" s="101">
        <v>0.30399999999999999</v>
      </c>
      <c r="BR19" s="95">
        <v>0.30399999999999999</v>
      </c>
      <c r="BS19" s="95">
        <v>0.32800000000000001</v>
      </c>
      <c r="BT19" s="95">
        <v>0.32600000000000001</v>
      </c>
      <c r="BU19" s="95">
        <v>0.254</v>
      </c>
      <c r="BV19" s="101">
        <v>0.25700000000000001</v>
      </c>
      <c r="BW19" s="95">
        <v>0.25700000000000001</v>
      </c>
      <c r="BX19" s="95">
        <v>0.34399999999999997</v>
      </c>
      <c r="BY19" s="95">
        <v>0.34</v>
      </c>
      <c r="BZ19" s="95">
        <v>0.36</v>
      </c>
    </row>
    <row r="20" spans="1:81" x14ac:dyDescent="0.2">
      <c r="A20" s="23" t="s">
        <v>117</v>
      </c>
      <c r="B20" s="24">
        <v>865.43899999999996</v>
      </c>
      <c r="C20" s="24">
        <v>1090.6210000000001</v>
      </c>
      <c r="D20" s="97">
        <v>1046.9000000000001</v>
      </c>
      <c r="E20" s="24">
        <v>1046.9000000000001</v>
      </c>
      <c r="F20" s="24">
        <v>916.86099999999999</v>
      </c>
      <c r="G20" s="24">
        <v>761.20699999999999</v>
      </c>
      <c r="H20" s="24">
        <v>581.50099999999998</v>
      </c>
      <c r="I20" s="97">
        <v>849.32100000000003</v>
      </c>
      <c r="J20" s="24">
        <v>849.32100000000003</v>
      </c>
      <c r="K20" s="24">
        <v>738.01700000000005</v>
      </c>
      <c r="L20" s="24">
        <v>721.904</v>
      </c>
      <c r="M20" s="24">
        <v>747.38800000000003</v>
      </c>
      <c r="N20" s="97">
        <v>718.81600000000003</v>
      </c>
      <c r="O20" s="24">
        <v>718.81600000000003</v>
      </c>
      <c r="P20" s="24">
        <v>748.15755919999992</v>
      </c>
      <c r="Q20" s="24">
        <v>733.51191660999996</v>
      </c>
      <c r="R20" s="24">
        <v>603.6</v>
      </c>
      <c r="S20" s="97">
        <v>674.2</v>
      </c>
      <c r="T20" s="24">
        <v>674.2</v>
      </c>
      <c r="U20" s="24">
        <v>716</v>
      </c>
      <c r="V20" s="24">
        <v>823.9</v>
      </c>
      <c r="W20" s="24">
        <v>803.4</v>
      </c>
      <c r="X20" s="97">
        <v>1064.9000000000001</v>
      </c>
      <c r="Y20" s="24">
        <v>1064.9000000000001</v>
      </c>
      <c r="Z20" s="24">
        <v>1041.8</v>
      </c>
      <c r="AA20" s="24">
        <v>945.2</v>
      </c>
      <c r="AB20" s="24">
        <v>998.7</v>
      </c>
      <c r="AC20" s="97">
        <v>1305.5</v>
      </c>
      <c r="AD20" s="24">
        <v>1305.5</v>
      </c>
      <c r="AE20" s="24">
        <v>1402.8</v>
      </c>
      <c r="AF20" s="24">
        <v>1534.9</v>
      </c>
      <c r="AG20" s="24">
        <v>1060.7</v>
      </c>
      <c r="AH20" s="97">
        <v>1070.5</v>
      </c>
      <c r="AI20" s="24">
        <v>1070.5</v>
      </c>
      <c r="AJ20" s="24">
        <v>976.3</v>
      </c>
      <c r="AK20" s="24">
        <v>1045.9000000000001</v>
      </c>
      <c r="AL20" s="24">
        <v>854.5</v>
      </c>
      <c r="AM20" s="97">
        <v>855.6</v>
      </c>
      <c r="AN20" s="24">
        <v>855.6</v>
      </c>
      <c r="AO20" s="24">
        <v>847.5</v>
      </c>
      <c r="AP20" s="24">
        <v>656.8</v>
      </c>
      <c r="AQ20" s="24">
        <v>660.4</v>
      </c>
      <c r="AR20" s="97">
        <v>497.7</v>
      </c>
      <c r="AS20" s="24">
        <v>497.7</v>
      </c>
      <c r="AT20" s="24">
        <v>387.5</v>
      </c>
      <c r="AU20" s="24">
        <v>352.2</v>
      </c>
      <c r="AV20" s="24">
        <v>284.3</v>
      </c>
      <c r="AW20" s="97">
        <v>223.5</v>
      </c>
      <c r="AX20" s="24">
        <v>223.5</v>
      </c>
      <c r="AY20" s="24">
        <v>254.5</v>
      </c>
      <c r="AZ20" s="24">
        <v>314.2</v>
      </c>
      <c r="BA20" s="24">
        <v>334.9</v>
      </c>
      <c r="BB20" s="97">
        <v>234.3</v>
      </c>
      <c r="BC20" s="24">
        <v>234.3</v>
      </c>
      <c r="BD20" s="24">
        <v>325.2</v>
      </c>
      <c r="BE20" s="24">
        <v>335.1</v>
      </c>
      <c r="BF20" s="24">
        <v>435.8</v>
      </c>
      <c r="BG20" s="97">
        <v>494.6</v>
      </c>
      <c r="BH20" s="24">
        <v>494.6</v>
      </c>
      <c r="BI20" s="24">
        <v>559.5</v>
      </c>
      <c r="BJ20" s="24">
        <v>618.1</v>
      </c>
      <c r="BK20" s="24">
        <v>594.70000000000005</v>
      </c>
      <c r="BL20" s="97">
        <v>642.70000000000005</v>
      </c>
      <c r="BM20" s="24">
        <v>642.70000000000005</v>
      </c>
      <c r="BN20" s="24">
        <v>443.6</v>
      </c>
      <c r="BO20" s="24">
        <v>768.9</v>
      </c>
      <c r="BP20" s="24">
        <v>770.1</v>
      </c>
      <c r="BQ20" s="97">
        <v>774.7</v>
      </c>
      <c r="BR20" s="24">
        <v>774.7</v>
      </c>
      <c r="BS20" s="24">
        <v>832.8</v>
      </c>
      <c r="BT20" s="24">
        <v>636.4</v>
      </c>
      <c r="BU20" s="24">
        <v>514.6</v>
      </c>
      <c r="BV20" s="97">
        <v>624.4</v>
      </c>
      <c r="BW20" s="24">
        <v>624.4</v>
      </c>
      <c r="BX20" s="24">
        <v>402.7</v>
      </c>
      <c r="BY20" s="24">
        <v>410.6</v>
      </c>
      <c r="BZ20" s="24">
        <v>408.1</v>
      </c>
    </row>
    <row r="21" spans="1:81" x14ac:dyDescent="0.2">
      <c r="A21" s="23" t="s">
        <v>176</v>
      </c>
      <c r="B21" s="24">
        <v>303.24200000000008</v>
      </c>
      <c r="C21" s="24">
        <v>324.86500000000001</v>
      </c>
      <c r="D21" s="97">
        <v>266</v>
      </c>
      <c r="E21" s="24">
        <v>266</v>
      </c>
      <c r="F21" s="24">
        <v>200.9319999999999</v>
      </c>
      <c r="G21" s="24">
        <v>315.78499999999997</v>
      </c>
      <c r="H21" s="24">
        <v>267.55000000000007</v>
      </c>
      <c r="I21" s="97">
        <v>192.21500000000003</v>
      </c>
      <c r="J21" s="24">
        <v>192.21500000000003</v>
      </c>
      <c r="K21" s="24">
        <v>432.41200000000003</v>
      </c>
      <c r="L21" s="24">
        <v>383.78600000000006</v>
      </c>
      <c r="M21" s="24">
        <v>353.77185889999976</v>
      </c>
      <c r="N21" s="97">
        <v>461.27859388000002</v>
      </c>
      <c r="O21" s="24">
        <v>461.27859388000002</v>
      </c>
      <c r="P21" s="24">
        <v>452.79058450000002</v>
      </c>
      <c r="Q21" s="24">
        <v>625.64776762999998</v>
      </c>
      <c r="R21" s="24">
        <v>754.8</v>
      </c>
      <c r="S21" s="97">
        <v>799.9</v>
      </c>
      <c r="T21" s="24">
        <v>799.9</v>
      </c>
      <c r="U21" s="24">
        <v>786.9</v>
      </c>
      <c r="V21" s="24">
        <v>661.9</v>
      </c>
      <c r="W21" s="24">
        <v>581.9</v>
      </c>
      <c r="X21" s="97">
        <v>331.8</v>
      </c>
      <c r="Y21" s="24">
        <v>331.8</v>
      </c>
      <c r="Z21" s="24">
        <v>298</v>
      </c>
      <c r="AA21" s="24">
        <v>184.8</v>
      </c>
      <c r="AB21" s="24">
        <v>38</v>
      </c>
      <c r="AC21" s="97">
        <v>-148.30000000000001</v>
      </c>
      <c r="AD21" s="24">
        <v>-148.30000000000001</v>
      </c>
      <c r="AE21" s="24">
        <v>-250.7</v>
      </c>
      <c r="AF21" s="24">
        <v>-187.7</v>
      </c>
      <c r="AG21" s="24">
        <v>-131.80000000000001</v>
      </c>
      <c r="AH21" s="97">
        <v>-200</v>
      </c>
      <c r="AI21" s="24">
        <v>-200</v>
      </c>
      <c r="AJ21" s="24">
        <v>-231.5</v>
      </c>
      <c r="AK21" s="24">
        <v>-289.60000000000002</v>
      </c>
      <c r="AL21" s="24">
        <v>-299.39999999999998</v>
      </c>
      <c r="AM21" s="97">
        <v>-313.10000000000002</v>
      </c>
      <c r="AN21" s="24">
        <v>-313.10000000000002</v>
      </c>
      <c r="AO21" s="24">
        <v>-306.2</v>
      </c>
      <c r="AP21" s="24">
        <v>-273</v>
      </c>
      <c r="AQ21" s="24">
        <v>-282.60000000000002</v>
      </c>
      <c r="AR21" s="97">
        <v>-227.6</v>
      </c>
      <c r="AS21" s="24">
        <v>-227.6</v>
      </c>
      <c r="AT21" s="24">
        <v>-256.8</v>
      </c>
      <c r="AU21" s="24">
        <v>-173.6</v>
      </c>
      <c r="AV21" s="24">
        <v>-110.9</v>
      </c>
      <c r="AW21" s="97">
        <v>-88.5</v>
      </c>
      <c r="AX21" s="24">
        <v>-88.5</v>
      </c>
      <c r="AY21" s="24">
        <v>-55.1</v>
      </c>
      <c r="AZ21" s="24">
        <v>-47.9</v>
      </c>
      <c r="BA21" s="24">
        <v>-41.9</v>
      </c>
      <c r="BB21" s="97">
        <v>14.1</v>
      </c>
      <c r="BC21" s="24">
        <v>14.1</v>
      </c>
      <c r="BD21" s="24">
        <v>19.3</v>
      </c>
      <c r="BE21" s="24">
        <v>9.4</v>
      </c>
      <c r="BF21" s="24">
        <v>-3</v>
      </c>
      <c r="BG21" s="97">
        <v>-56</v>
      </c>
      <c r="BH21" s="24">
        <v>-56</v>
      </c>
      <c r="BI21" s="24">
        <v>-93.3</v>
      </c>
      <c r="BJ21" s="24">
        <v>-86.5</v>
      </c>
      <c r="BK21" s="24">
        <v>-7.5</v>
      </c>
      <c r="BL21" s="97">
        <v>-3.9</v>
      </c>
      <c r="BM21" s="24">
        <v>-3.9</v>
      </c>
      <c r="BN21" s="24">
        <v>552.79999999999995</v>
      </c>
      <c r="BO21" s="24">
        <v>252.1</v>
      </c>
      <c r="BP21" s="24">
        <v>153.69999999999999</v>
      </c>
      <c r="BQ21" s="97">
        <v>140.4</v>
      </c>
      <c r="BR21" s="24">
        <v>140.4</v>
      </c>
      <c r="BS21" s="24">
        <v>88.8</v>
      </c>
      <c r="BT21" s="24">
        <v>214.2</v>
      </c>
      <c r="BU21" s="24">
        <v>246.6</v>
      </c>
      <c r="BV21" s="97">
        <v>110</v>
      </c>
      <c r="BW21" s="24">
        <v>110</v>
      </c>
      <c r="BX21" s="24">
        <v>325.60000000000002</v>
      </c>
      <c r="BY21" s="24">
        <v>270</v>
      </c>
      <c r="BZ21" s="24">
        <v>281.5</v>
      </c>
    </row>
    <row r="22" spans="1:81" x14ac:dyDescent="0.2">
      <c r="A22" s="23" t="s">
        <v>281</v>
      </c>
      <c r="B22" s="24">
        <v>303.24200000000008</v>
      </c>
      <c r="C22" s="24">
        <v>324.86500000000001</v>
      </c>
      <c r="D22" s="97">
        <v>266</v>
      </c>
      <c r="E22" s="24">
        <v>266</v>
      </c>
      <c r="F22" s="24">
        <v>200.9319999999999</v>
      </c>
      <c r="G22" s="24">
        <v>315.78499999999997</v>
      </c>
      <c r="H22" s="24">
        <v>267.55000000000007</v>
      </c>
      <c r="I22" s="97">
        <v>192.21500000000003</v>
      </c>
      <c r="J22" s="24">
        <v>192.21500000000003</v>
      </c>
      <c r="K22" s="24">
        <v>432.41200000000003</v>
      </c>
      <c r="L22" s="24">
        <v>383.78600000000006</v>
      </c>
      <c r="M22" s="24">
        <v>353.77185889999976</v>
      </c>
      <c r="N22" s="97">
        <v>461.27859388000002</v>
      </c>
      <c r="O22" s="24">
        <v>461.27859388000002</v>
      </c>
      <c r="P22" s="24">
        <v>452.79058450000002</v>
      </c>
      <c r="Q22" s="24">
        <v>625.64776762999998</v>
      </c>
      <c r="R22" s="24">
        <v>754.8</v>
      </c>
      <c r="S22" s="97">
        <v>799.9</v>
      </c>
      <c r="T22" s="24">
        <v>799.9</v>
      </c>
      <c r="U22" s="24">
        <v>786.9</v>
      </c>
      <c r="V22" s="24">
        <v>661.9</v>
      </c>
      <c r="W22" s="24">
        <v>581.9</v>
      </c>
      <c r="X22" s="97">
        <v>331.8</v>
      </c>
      <c r="Y22" s="24">
        <v>331.8</v>
      </c>
      <c r="Z22" s="24">
        <v>298</v>
      </c>
      <c r="AA22" s="24">
        <v>184.8</v>
      </c>
      <c r="AB22" s="24">
        <v>38</v>
      </c>
      <c r="AC22" s="97">
        <v>-148.30000000000001</v>
      </c>
      <c r="AD22" s="24">
        <v>-148.30000000000001</v>
      </c>
      <c r="AE22" s="24">
        <v>-250.7</v>
      </c>
      <c r="AF22" s="24">
        <v>-187.7</v>
      </c>
      <c r="AG22" s="24">
        <v>-131.80000000000001</v>
      </c>
      <c r="AH22" s="97">
        <v>-200</v>
      </c>
      <c r="AI22" s="24">
        <v>-200</v>
      </c>
      <c r="AJ22" s="24">
        <v>-231.5</v>
      </c>
      <c r="AK22" s="24">
        <v>-289.60000000000002</v>
      </c>
      <c r="AL22" s="24">
        <v>-299.39999999999998</v>
      </c>
      <c r="AM22" s="97">
        <v>-313.10000000000002</v>
      </c>
      <c r="AN22" s="24">
        <v>-313.10000000000002</v>
      </c>
      <c r="AO22" s="24">
        <v>-306.2</v>
      </c>
      <c r="AP22" s="24">
        <v>-273</v>
      </c>
      <c r="AQ22" s="24">
        <v>-282.60000000000002</v>
      </c>
      <c r="AR22" s="97">
        <v>-227.6</v>
      </c>
      <c r="AS22" s="24">
        <v>-227.6</v>
      </c>
      <c r="AT22" s="24">
        <v>-152.9</v>
      </c>
      <c r="AU22" s="24">
        <v>-72</v>
      </c>
      <c r="AV22" s="24">
        <v>-10.9</v>
      </c>
      <c r="AW22" s="97">
        <v>11.5</v>
      </c>
      <c r="AX22" s="24">
        <v>11.5</v>
      </c>
      <c r="AY22" s="24">
        <v>-55.1</v>
      </c>
      <c r="AZ22" s="24">
        <v>-47.9</v>
      </c>
      <c r="BA22" s="24">
        <v>-41.9</v>
      </c>
      <c r="BB22" s="97">
        <v>14.1</v>
      </c>
      <c r="BC22" s="24">
        <v>14.1</v>
      </c>
      <c r="BD22" s="24">
        <v>19.3</v>
      </c>
      <c r="BE22" s="24">
        <v>9.4</v>
      </c>
      <c r="BF22" s="24">
        <v>-3</v>
      </c>
      <c r="BG22" s="97">
        <v>-56</v>
      </c>
      <c r="BH22" s="24">
        <v>-56</v>
      </c>
      <c r="BI22" s="24">
        <v>-93.3</v>
      </c>
      <c r="BJ22" s="24">
        <v>-86.5</v>
      </c>
      <c r="BK22" s="24">
        <v>-7.5</v>
      </c>
      <c r="BL22" s="97">
        <v>-3.9</v>
      </c>
      <c r="BM22" s="24">
        <v>-3.9</v>
      </c>
      <c r="BN22" s="24">
        <v>552.79999999999995</v>
      </c>
      <c r="BO22" s="24">
        <v>252.1</v>
      </c>
      <c r="BP22" s="24">
        <v>153.69999999999999</v>
      </c>
      <c r="BQ22" s="97">
        <v>140.4</v>
      </c>
      <c r="BR22" s="24">
        <v>140.4</v>
      </c>
      <c r="BS22" s="24">
        <v>88.8</v>
      </c>
      <c r="BT22" s="24">
        <v>214.2</v>
      </c>
      <c r="BU22" s="24">
        <v>246.6</v>
      </c>
      <c r="BV22" s="97">
        <v>110</v>
      </c>
      <c r="BW22" s="24">
        <v>110</v>
      </c>
      <c r="BX22" s="24">
        <v>325.60000000000002</v>
      </c>
      <c r="BY22" s="24">
        <v>270</v>
      </c>
      <c r="BZ22" s="24">
        <v>281.5</v>
      </c>
    </row>
    <row r="23" spans="1:81" x14ac:dyDescent="0.2">
      <c r="A23" s="23" t="s">
        <v>118</v>
      </c>
      <c r="B23" s="24">
        <v>1534.624</v>
      </c>
      <c r="C23" s="24">
        <v>1358.3969999999999</v>
      </c>
      <c r="D23" s="97">
        <v>1204.9000000000001</v>
      </c>
      <c r="E23" s="24">
        <v>1204.9000000000001</v>
      </c>
      <c r="F23" s="24">
        <v>1241.576</v>
      </c>
      <c r="G23" s="24">
        <v>1199.3330000000001</v>
      </c>
      <c r="H23" s="24">
        <v>1067.182</v>
      </c>
      <c r="I23" s="97">
        <v>956.35500000000002</v>
      </c>
      <c r="J23" s="24">
        <v>956.35500000000002</v>
      </c>
      <c r="K23" s="24">
        <v>956.53899999999999</v>
      </c>
      <c r="L23" s="24">
        <v>871.44600000000003</v>
      </c>
      <c r="M23" s="24">
        <v>896.14099999999996</v>
      </c>
      <c r="N23" s="97">
        <v>864.43687</v>
      </c>
      <c r="O23" s="24">
        <v>864.43687</v>
      </c>
      <c r="P23" s="24">
        <v>899.732844</v>
      </c>
      <c r="Q23" s="24">
        <v>693.85613898999998</v>
      </c>
      <c r="R23" s="24">
        <v>676.7</v>
      </c>
      <c r="S23" s="97">
        <v>717.6</v>
      </c>
      <c r="T23" s="24">
        <v>717.6</v>
      </c>
      <c r="U23" s="24">
        <v>848.8</v>
      </c>
      <c r="V23" s="24">
        <v>1047.0999999999999</v>
      </c>
      <c r="W23" s="24">
        <v>1155.7</v>
      </c>
      <c r="X23" s="97">
        <v>1212.5999999999999</v>
      </c>
      <c r="Y23" s="24">
        <v>1212.5999999999999</v>
      </c>
      <c r="Z23" s="24">
        <v>1487.6</v>
      </c>
      <c r="AA23" s="24">
        <v>1496</v>
      </c>
      <c r="AB23" s="24">
        <v>1476.4</v>
      </c>
      <c r="AC23" s="97">
        <v>1518.1</v>
      </c>
      <c r="AD23" s="24">
        <v>1518.1</v>
      </c>
      <c r="AE23" s="24">
        <v>1480.5</v>
      </c>
      <c r="AF23" s="24">
        <v>1408.1</v>
      </c>
      <c r="AG23" s="24">
        <v>1371.1</v>
      </c>
      <c r="AH23" s="97">
        <v>1351.7</v>
      </c>
      <c r="AI23" s="24">
        <v>1351.7</v>
      </c>
      <c r="AJ23" s="24">
        <v>1304.4000000000001</v>
      </c>
      <c r="AK23" s="24">
        <v>1252.4000000000001</v>
      </c>
      <c r="AL23" s="24">
        <v>1201</v>
      </c>
      <c r="AM23" s="97">
        <v>1203.8</v>
      </c>
      <c r="AN23" s="24">
        <v>1203.8</v>
      </c>
      <c r="AO23" s="110">
        <v>1218.08</v>
      </c>
      <c r="AP23" s="24">
        <v>1190.4000000000001</v>
      </c>
      <c r="AQ23" s="24">
        <v>1209.8</v>
      </c>
      <c r="AR23" s="97">
        <v>1163.7</v>
      </c>
      <c r="AS23" s="24">
        <v>1163.7</v>
      </c>
      <c r="AT23" s="110">
        <v>1126.79</v>
      </c>
      <c r="AU23" s="24">
        <v>1094.5999999999999</v>
      </c>
      <c r="AV23" s="24">
        <v>1100.9000000000001</v>
      </c>
      <c r="AW23" s="97">
        <v>1075.5999999999999</v>
      </c>
      <c r="AX23" s="24">
        <v>1075.5999999999999</v>
      </c>
      <c r="AY23" s="24">
        <v>1158.0999999999999</v>
      </c>
      <c r="AZ23" s="24">
        <v>1141.5999999999999</v>
      </c>
      <c r="BA23" s="24">
        <v>1132.2</v>
      </c>
      <c r="BB23" s="97">
        <v>1126.8</v>
      </c>
      <c r="BC23" s="24">
        <v>1126.8</v>
      </c>
      <c r="BD23" s="24">
        <v>1137.7</v>
      </c>
      <c r="BE23" s="24">
        <v>1125</v>
      </c>
      <c r="BF23" s="24">
        <v>1106.5999999999999</v>
      </c>
      <c r="BG23" s="97">
        <v>1082.3</v>
      </c>
      <c r="BH23" s="24">
        <v>1082.3</v>
      </c>
      <c r="BI23" s="24">
        <v>1049.0999999999999</v>
      </c>
      <c r="BJ23" s="24">
        <v>1074.5999999999999</v>
      </c>
      <c r="BK23" s="24">
        <v>1092.3</v>
      </c>
      <c r="BL23" s="97">
        <v>1152.5999999999999</v>
      </c>
      <c r="BM23" s="24">
        <v>1152.5999999999999</v>
      </c>
      <c r="BN23" s="24">
        <v>1719.7</v>
      </c>
      <c r="BO23" s="24">
        <v>1773.5</v>
      </c>
      <c r="BP23" s="24">
        <v>1835.7</v>
      </c>
      <c r="BQ23" s="97">
        <v>1876.7</v>
      </c>
      <c r="BR23" s="24">
        <v>1876.7</v>
      </c>
      <c r="BS23" s="24">
        <v>1504.4</v>
      </c>
      <c r="BT23" s="24">
        <v>1508.7</v>
      </c>
      <c r="BU23" s="24">
        <v>1521.1</v>
      </c>
      <c r="BV23" s="97">
        <v>2083.3000000000002</v>
      </c>
      <c r="BW23" s="24">
        <v>2083.3000000000002</v>
      </c>
      <c r="BX23" s="24">
        <v>2104.6999999999998</v>
      </c>
      <c r="BY23" s="24">
        <v>1891.5</v>
      </c>
      <c r="BZ23" s="24">
        <v>1853</v>
      </c>
    </row>
    <row r="24" spans="1:81" x14ac:dyDescent="0.2">
      <c r="A24" s="23" t="s">
        <v>200</v>
      </c>
      <c r="B24" s="25">
        <f t="shared" ref="B24" si="6">IFERROR(B21/B23,0)</f>
        <v>0.19760019392372338</v>
      </c>
      <c r="C24" s="25">
        <f t="shared" ref="C24:BN24" si="7">IFERROR(C21/C23,0)</f>
        <v>0.23915320778829754</v>
      </c>
      <c r="D24" s="98">
        <f t="shared" si="7"/>
        <v>0.22076520873101502</v>
      </c>
      <c r="E24" s="25">
        <f t="shared" si="7"/>
        <v>0.22076520873101502</v>
      </c>
      <c r="F24" s="25">
        <f t="shared" si="7"/>
        <v>0.1618362468346681</v>
      </c>
      <c r="G24" s="25">
        <f t="shared" si="7"/>
        <v>0.26330051787118336</v>
      </c>
      <c r="H24" s="25">
        <f t="shared" si="7"/>
        <v>0.25070700217957204</v>
      </c>
      <c r="I24" s="98">
        <f t="shared" si="7"/>
        <v>0.20098708115710173</v>
      </c>
      <c r="J24" s="25">
        <f t="shared" si="7"/>
        <v>0.20098708115710173</v>
      </c>
      <c r="K24" s="25">
        <f t="shared" si="7"/>
        <v>0.45205893330015823</v>
      </c>
      <c r="L24" s="25">
        <f t="shared" si="7"/>
        <v>0.44040135590730811</v>
      </c>
      <c r="M24" s="25">
        <f t="shared" si="7"/>
        <v>0.39477254014714175</v>
      </c>
      <c r="N24" s="98">
        <f t="shared" si="7"/>
        <v>0.53361744493846031</v>
      </c>
      <c r="O24" s="25">
        <f t="shared" si="7"/>
        <v>0.53361744493846031</v>
      </c>
      <c r="P24" s="25">
        <f t="shared" si="7"/>
        <v>0.5032500341845918</v>
      </c>
      <c r="Q24" s="25">
        <f t="shared" si="7"/>
        <v>0.90169666660399317</v>
      </c>
      <c r="R24" s="25">
        <f t="shared" si="7"/>
        <v>1.1154130338406973</v>
      </c>
      <c r="S24" s="98">
        <f t="shared" si="7"/>
        <v>1.1146878483835005</v>
      </c>
      <c r="T24" s="25">
        <f t="shared" si="7"/>
        <v>1.1146878483835005</v>
      </c>
      <c r="U24" s="25">
        <f t="shared" si="7"/>
        <v>0.92707351555136663</v>
      </c>
      <c r="V24" s="25">
        <f t="shared" si="7"/>
        <v>0.63212682647311624</v>
      </c>
      <c r="W24" s="25">
        <f t="shared" si="7"/>
        <v>0.5035043696461019</v>
      </c>
      <c r="X24" s="98">
        <f t="shared" si="7"/>
        <v>0.27362691736763983</v>
      </c>
      <c r="Y24" s="25">
        <f t="shared" si="7"/>
        <v>0.27362691736763983</v>
      </c>
      <c r="Z24" s="25">
        <f t="shared" si="7"/>
        <v>0.2003226673837053</v>
      </c>
      <c r="AA24" s="25">
        <f t="shared" si="7"/>
        <v>0.12352941176470589</v>
      </c>
      <c r="AB24" s="25">
        <f t="shared" si="7"/>
        <v>2.5738282308317529E-2</v>
      </c>
      <c r="AC24" s="98">
        <f t="shared" si="7"/>
        <v>-9.7687899347869062E-2</v>
      </c>
      <c r="AD24" s="25">
        <f t="shared" si="7"/>
        <v>-9.7687899347869062E-2</v>
      </c>
      <c r="AE24" s="25">
        <f t="shared" si="7"/>
        <v>-0.16933468422830125</v>
      </c>
      <c r="AF24" s="25">
        <f t="shared" si="7"/>
        <v>-0.13330019174774518</v>
      </c>
      <c r="AG24" s="25">
        <f t="shared" si="7"/>
        <v>-9.612719714098171E-2</v>
      </c>
      <c r="AH24" s="98">
        <f t="shared" si="7"/>
        <v>-0.14796182584893097</v>
      </c>
      <c r="AI24" s="25">
        <f t="shared" si="7"/>
        <v>-0.14796182584893097</v>
      </c>
      <c r="AJ24" s="25">
        <f t="shared" si="7"/>
        <v>-0.17747623428396198</v>
      </c>
      <c r="AK24" s="25">
        <f t="shared" si="7"/>
        <v>-0.23123602682848929</v>
      </c>
      <c r="AL24" s="25">
        <f t="shared" si="7"/>
        <v>-0.24929225645295586</v>
      </c>
      <c r="AM24" s="98">
        <f t="shared" si="7"/>
        <v>-0.26009303871074935</v>
      </c>
      <c r="AN24" s="25">
        <f t="shared" si="7"/>
        <v>-0.26009303871074935</v>
      </c>
      <c r="AO24" s="25">
        <f t="shared" si="7"/>
        <v>-0.25137921975568106</v>
      </c>
      <c r="AP24" s="25">
        <f t="shared" si="7"/>
        <v>-0.22933467741935482</v>
      </c>
      <c r="AQ24" s="25">
        <f t="shared" si="7"/>
        <v>-0.23359232931062987</v>
      </c>
      <c r="AR24" s="98">
        <f t="shared" si="7"/>
        <v>-0.19558305405173154</v>
      </c>
      <c r="AS24" s="25">
        <f t="shared" si="7"/>
        <v>-0.19558305405173154</v>
      </c>
      <c r="AT24" s="25">
        <f t="shared" si="7"/>
        <v>-0.22790404600679809</v>
      </c>
      <c r="AU24" s="25">
        <f t="shared" si="7"/>
        <v>-0.15859674767038187</v>
      </c>
      <c r="AV24" s="25">
        <f t="shared" si="7"/>
        <v>-0.10073576164955945</v>
      </c>
      <c r="AW24" s="98">
        <f t="shared" si="7"/>
        <v>-8.227965786537747E-2</v>
      </c>
      <c r="AX24" s="25">
        <f t="shared" si="7"/>
        <v>-8.227965786537747E-2</v>
      </c>
      <c r="AY24" s="25">
        <f t="shared" si="7"/>
        <v>-4.757792936706675E-2</v>
      </c>
      <c r="AZ24" s="25">
        <f t="shared" si="7"/>
        <v>-4.1958654519971973E-2</v>
      </c>
      <c r="BA24" s="25">
        <f t="shared" si="7"/>
        <v>-3.7007595831125242E-2</v>
      </c>
      <c r="BB24" s="98">
        <f t="shared" si="7"/>
        <v>1.2513312034078808E-2</v>
      </c>
      <c r="BC24" s="25">
        <f t="shared" si="7"/>
        <v>1.2513312034078808E-2</v>
      </c>
      <c r="BD24" s="25">
        <f t="shared" si="7"/>
        <v>1.6964050276874396E-2</v>
      </c>
      <c r="BE24" s="25">
        <f t="shared" si="7"/>
        <v>8.3555555555555553E-3</v>
      </c>
      <c r="BF24" s="25">
        <f t="shared" si="7"/>
        <v>-2.7110066871498285E-3</v>
      </c>
      <c r="BG24" s="98">
        <f t="shared" si="7"/>
        <v>-5.1741661276910288E-2</v>
      </c>
      <c r="BH24" s="25">
        <f t="shared" si="7"/>
        <v>-5.1741661276910288E-2</v>
      </c>
      <c r="BI24" s="25">
        <f t="shared" si="7"/>
        <v>-8.8933371461252506E-2</v>
      </c>
      <c r="BJ24" s="25">
        <f t="shared" si="7"/>
        <v>-8.0495067932253875E-2</v>
      </c>
      <c r="BK24" s="25">
        <f t="shared" si="7"/>
        <v>-6.866245536940401E-3</v>
      </c>
      <c r="BL24" s="98">
        <f t="shared" si="7"/>
        <v>-3.3836543466944304E-3</v>
      </c>
      <c r="BM24" s="25">
        <f t="shared" si="7"/>
        <v>-3.3836543466944304E-3</v>
      </c>
      <c r="BN24" s="25">
        <f t="shared" si="7"/>
        <v>0.32145141594464149</v>
      </c>
      <c r="BO24" s="25">
        <f t="shared" ref="BO24:BZ24" si="8">IFERROR(BO21/BO23,0)</f>
        <v>0.14214829433323936</v>
      </c>
      <c r="BP24" s="25">
        <f t="shared" si="8"/>
        <v>8.3728278041074244E-2</v>
      </c>
      <c r="BQ24" s="98">
        <f t="shared" si="8"/>
        <v>7.4812170298928976E-2</v>
      </c>
      <c r="BR24" s="25">
        <f t="shared" si="8"/>
        <v>7.4812170298928976E-2</v>
      </c>
      <c r="BS24" s="25">
        <f t="shared" si="8"/>
        <v>5.9026854559957452E-2</v>
      </c>
      <c r="BT24" s="25">
        <f t="shared" si="8"/>
        <v>0.14197653609067407</v>
      </c>
      <c r="BU24" s="25">
        <f t="shared" si="8"/>
        <v>0.16211951876931169</v>
      </c>
      <c r="BV24" s="98">
        <f t="shared" si="8"/>
        <v>5.280084481351701E-2</v>
      </c>
      <c r="BW24" s="25">
        <f t="shared" si="8"/>
        <v>5.280084481351701E-2</v>
      </c>
      <c r="BX24" s="25">
        <f t="shared" si="8"/>
        <v>0.15470138261985084</v>
      </c>
      <c r="BY24" s="25">
        <f t="shared" si="8"/>
        <v>0.14274385408406026</v>
      </c>
      <c r="BZ24" s="25">
        <f t="shared" si="8"/>
        <v>0.15191581219643821</v>
      </c>
    </row>
    <row r="25" spans="1:81" x14ac:dyDescent="0.2">
      <c r="A25" s="23" t="s">
        <v>282</v>
      </c>
      <c r="B25" s="111">
        <f t="shared" ref="B25" si="9">IFERROR(B22/B23,0)</f>
        <v>0.19760019392372338</v>
      </c>
      <c r="C25" s="111">
        <f t="shared" ref="C25:BN25" si="10">IFERROR(C22/C23,0)</f>
        <v>0.23915320778829754</v>
      </c>
      <c r="D25" s="115">
        <f t="shared" si="10"/>
        <v>0.22076520873101502</v>
      </c>
      <c r="E25" s="111">
        <f t="shared" si="10"/>
        <v>0.22076520873101502</v>
      </c>
      <c r="F25" s="111">
        <f t="shared" si="10"/>
        <v>0.1618362468346681</v>
      </c>
      <c r="G25" s="111">
        <f t="shared" si="10"/>
        <v>0.26330051787118336</v>
      </c>
      <c r="H25" s="111">
        <f t="shared" si="10"/>
        <v>0.25070700217957204</v>
      </c>
      <c r="I25" s="115">
        <f t="shared" si="10"/>
        <v>0.20098708115710173</v>
      </c>
      <c r="J25" s="111">
        <f t="shared" si="10"/>
        <v>0.20098708115710173</v>
      </c>
      <c r="K25" s="111">
        <f t="shared" si="10"/>
        <v>0.45205893330015823</v>
      </c>
      <c r="L25" s="111">
        <f t="shared" si="10"/>
        <v>0.44040135590730811</v>
      </c>
      <c r="M25" s="111">
        <f t="shared" si="10"/>
        <v>0.39477254014714175</v>
      </c>
      <c r="N25" s="115">
        <f t="shared" si="10"/>
        <v>0.53361744493846031</v>
      </c>
      <c r="O25" s="111">
        <f t="shared" si="10"/>
        <v>0.53361744493846031</v>
      </c>
      <c r="P25" s="111">
        <f t="shared" si="10"/>
        <v>0.5032500341845918</v>
      </c>
      <c r="Q25" s="111">
        <f t="shared" si="10"/>
        <v>0.90169666660399317</v>
      </c>
      <c r="R25" s="111">
        <f t="shared" si="10"/>
        <v>1.1154130338406973</v>
      </c>
      <c r="S25" s="115">
        <f t="shared" si="10"/>
        <v>1.1146878483835005</v>
      </c>
      <c r="T25" s="111">
        <f t="shared" si="10"/>
        <v>1.1146878483835005</v>
      </c>
      <c r="U25" s="111">
        <f t="shared" si="10"/>
        <v>0.92707351555136663</v>
      </c>
      <c r="V25" s="111">
        <f t="shared" si="10"/>
        <v>0.63212682647311624</v>
      </c>
      <c r="W25" s="111">
        <f t="shared" si="10"/>
        <v>0.5035043696461019</v>
      </c>
      <c r="X25" s="115">
        <f t="shared" si="10"/>
        <v>0.27362691736763983</v>
      </c>
      <c r="Y25" s="111">
        <f t="shared" si="10"/>
        <v>0.27362691736763983</v>
      </c>
      <c r="Z25" s="111">
        <f t="shared" si="10"/>
        <v>0.2003226673837053</v>
      </c>
      <c r="AA25" s="111">
        <f t="shared" si="10"/>
        <v>0.12352941176470589</v>
      </c>
      <c r="AB25" s="111">
        <f t="shared" si="10"/>
        <v>2.5738282308317529E-2</v>
      </c>
      <c r="AC25" s="115">
        <f t="shared" si="10"/>
        <v>-9.7687899347869062E-2</v>
      </c>
      <c r="AD25" s="111">
        <f t="shared" si="10"/>
        <v>-9.7687899347869062E-2</v>
      </c>
      <c r="AE25" s="111">
        <f t="shared" si="10"/>
        <v>-0.16933468422830125</v>
      </c>
      <c r="AF25" s="111">
        <f t="shared" si="10"/>
        <v>-0.13330019174774518</v>
      </c>
      <c r="AG25" s="111">
        <f t="shared" si="10"/>
        <v>-9.612719714098171E-2</v>
      </c>
      <c r="AH25" s="115">
        <f t="shared" si="10"/>
        <v>-0.14796182584893097</v>
      </c>
      <c r="AI25" s="111">
        <f t="shared" si="10"/>
        <v>-0.14796182584893097</v>
      </c>
      <c r="AJ25" s="111">
        <f t="shared" si="10"/>
        <v>-0.17747623428396198</v>
      </c>
      <c r="AK25" s="111">
        <f t="shared" si="10"/>
        <v>-0.23123602682848929</v>
      </c>
      <c r="AL25" s="111">
        <f t="shared" si="10"/>
        <v>-0.24929225645295586</v>
      </c>
      <c r="AM25" s="115">
        <f t="shared" si="10"/>
        <v>-0.26009303871074935</v>
      </c>
      <c r="AN25" s="111">
        <f t="shared" si="10"/>
        <v>-0.26009303871074935</v>
      </c>
      <c r="AO25" s="111">
        <f t="shared" si="10"/>
        <v>-0.25137921975568106</v>
      </c>
      <c r="AP25" s="111">
        <f t="shared" si="10"/>
        <v>-0.22933467741935482</v>
      </c>
      <c r="AQ25" s="111">
        <f t="shared" si="10"/>
        <v>-0.23359232931062987</v>
      </c>
      <c r="AR25" s="115">
        <f t="shared" si="10"/>
        <v>-0.19558305405173154</v>
      </c>
      <c r="AS25" s="111">
        <f t="shared" si="10"/>
        <v>-0.19558305405173154</v>
      </c>
      <c r="AT25" s="111">
        <f t="shared" si="10"/>
        <v>-0.13569520496277035</v>
      </c>
      <c r="AU25" s="111">
        <f t="shared" si="10"/>
        <v>-6.5777452950849635E-2</v>
      </c>
      <c r="AV25" s="111">
        <f t="shared" si="10"/>
        <v>-9.9009900990099011E-3</v>
      </c>
      <c r="AW25" s="115">
        <f t="shared" si="10"/>
        <v>1.069170695425809E-2</v>
      </c>
      <c r="AX25" s="111">
        <f t="shared" si="10"/>
        <v>1.069170695425809E-2</v>
      </c>
      <c r="AY25" s="111">
        <f t="shared" si="10"/>
        <v>-4.757792936706675E-2</v>
      </c>
      <c r="AZ25" s="111">
        <f t="shared" si="10"/>
        <v>-4.1958654519971973E-2</v>
      </c>
      <c r="BA25" s="111">
        <f t="shared" si="10"/>
        <v>-3.7007595831125242E-2</v>
      </c>
      <c r="BB25" s="115">
        <f t="shared" si="10"/>
        <v>1.2513312034078808E-2</v>
      </c>
      <c r="BC25" s="111">
        <f t="shared" si="10"/>
        <v>1.2513312034078808E-2</v>
      </c>
      <c r="BD25" s="111">
        <f t="shared" si="10"/>
        <v>1.6964050276874396E-2</v>
      </c>
      <c r="BE25" s="111">
        <f t="shared" si="10"/>
        <v>8.3555555555555553E-3</v>
      </c>
      <c r="BF25" s="111">
        <f t="shared" si="10"/>
        <v>-2.7110066871498285E-3</v>
      </c>
      <c r="BG25" s="115">
        <f t="shared" si="10"/>
        <v>-5.1741661276910288E-2</v>
      </c>
      <c r="BH25" s="111">
        <f t="shared" si="10"/>
        <v>-5.1741661276910288E-2</v>
      </c>
      <c r="BI25" s="111">
        <f t="shared" si="10"/>
        <v>-8.8933371461252506E-2</v>
      </c>
      <c r="BJ25" s="111">
        <f t="shared" si="10"/>
        <v>-8.0495067932253875E-2</v>
      </c>
      <c r="BK25" s="111">
        <f t="shared" si="10"/>
        <v>-6.866245536940401E-3</v>
      </c>
      <c r="BL25" s="115">
        <f t="shared" si="10"/>
        <v>-3.3836543466944304E-3</v>
      </c>
      <c r="BM25" s="111">
        <f t="shared" si="10"/>
        <v>-3.3836543466944304E-3</v>
      </c>
      <c r="BN25" s="111">
        <f t="shared" si="10"/>
        <v>0.32145141594464149</v>
      </c>
      <c r="BO25" s="111">
        <f t="shared" ref="BO25:BZ25" si="11">IFERROR(BO22/BO23,0)</f>
        <v>0.14214829433323936</v>
      </c>
      <c r="BP25" s="111">
        <f t="shared" si="11"/>
        <v>8.3728278041074244E-2</v>
      </c>
      <c r="BQ25" s="115">
        <f t="shared" si="11"/>
        <v>7.4812170298928976E-2</v>
      </c>
      <c r="BR25" s="111">
        <f t="shared" si="11"/>
        <v>7.4812170298928976E-2</v>
      </c>
      <c r="BS25" s="111">
        <f t="shared" si="11"/>
        <v>5.9026854559957452E-2</v>
      </c>
      <c r="BT25" s="111">
        <f t="shared" si="11"/>
        <v>0.14197653609067407</v>
      </c>
      <c r="BU25" s="111">
        <f t="shared" si="11"/>
        <v>0.16211951876931169</v>
      </c>
      <c r="BV25" s="115">
        <f t="shared" si="11"/>
        <v>5.280084481351701E-2</v>
      </c>
      <c r="BW25" s="111">
        <f t="shared" si="11"/>
        <v>5.280084481351701E-2</v>
      </c>
      <c r="BX25" s="111">
        <f t="shared" si="11"/>
        <v>0.15470138261985084</v>
      </c>
      <c r="BY25" s="111">
        <f t="shared" si="11"/>
        <v>0.14274385408406026</v>
      </c>
      <c r="BZ25" s="111">
        <f t="shared" si="11"/>
        <v>0.15191581219643821</v>
      </c>
    </row>
    <row r="26" spans="1:81" x14ac:dyDescent="0.2">
      <c r="A26" s="23" t="s">
        <v>119</v>
      </c>
      <c r="B26" s="24">
        <v>578.81500000000005</v>
      </c>
      <c r="C26" s="24">
        <v>603.59500000000003</v>
      </c>
      <c r="D26" s="97">
        <v>505.7</v>
      </c>
      <c r="E26" s="24">
        <v>505.7</v>
      </c>
      <c r="F26" s="24">
        <v>422.35199999999998</v>
      </c>
      <c r="G26" s="24">
        <v>386.846</v>
      </c>
      <c r="H26" s="24">
        <v>187.48400000000001</v>
      </c>
      <c r="I26" s="97">
        <v>106.41200000000001</v>
      </c>
      <c r="J26" s="24">
        <v>106.41200000000001</v>
      </c>
      <c r="K26" s="24">
        <v>65.45</v>
      </c>
      <c r="L26" s="24">
        <v>-34.478000000000002</v>
      </c>
      <c r="M26" s="24">
        <v>-49.512999999999998</v>
      </c>
      <c r="N26" s="97">
        <v>-95.846999999999994</v>
      </c>
      <c r="O26" s="24">
        <v>-95.846999999999994</v>
      </c>
      <c r="P26" s="24">
        <v>-231.31200000000001</v>
      </c>
      <c r="Q26" s="24">
        <v>-417.95699999999999</v>
      </c>
      <c r="R26" s="24">
        <v>-521.9</v>
      </c>
      <c r="S26" s="97">
        <v>-547.29999999999995</v>
      </c>
      <c r="T26" s="24">
        <v>-547.29999999999995</v>
      </c>
      <c r="U26" s="24">
        <v>-660.7</v>
      </c>
      <c r="V26" s="24">
        <v>-443.9</v>
      </c>
      <c r="W26" s="24">
        <v>-295.7</v>
      </c>
      <c r="X26" s="97">
        <v>-191.5</v>
      </c>
      <c r="Y26" s="24">
        <v>-191.5</v>
      </c>
      <c r="Z26" s="24">
        <v>149</v>
      </c>
      <c r="AA26" s="24">
        <v>213.1</v>
      </c>
      <c r="AB26" s="24">
        <v>219.6</v>
      </c>
      <c r="AC26" s="97">
        <v>200.3</v>
      </c>
      <c r="AD26" s="24">
        <v>200.3</v>
      </c>
      <c r="AE26" s="24">
        <v>204.6</v>
      </c>
      <c r="AF26" s="24">
        <v>198.7</v>
      </c>
      <c r="AG26" s="24">
        <v>231.4</v>
      </c>
      <c r="AH26" s="97">
        <v>263.5</v>
      </c>
      <c r="AI26" s="24">
        <v>263.5</v>
      </c>
      <c r="AJ26" s="24">
        <v>235.4</v>
      </c>
      <c r="AK26" s="24">
        <v>235.1</v>
      </c>
      <c r="AL26" s="24">
        <v>213.8</v>
      </c>
      <c r="AM26" s="97">
        <v>200.3</v>
      </c>
      <c r="AN26" s="24">
        <v>200.3</v>
      </c>
      <c r="AO26" s="24">
        <v>188.5</v>
      </c>
      <c r="AP26" s="24">
        <v>154.80000000000001</v>
      </c>
      <c r="AQ26" s="24">
        <v>124</v>
      </c>
      <c r="AR26" s="97">
        <v>106.7</v>
      </c>
      <c r="AS26" s="24">
        <v>106.7</v>
      </c>
      <c r="AT26" s="24">
        <v>90.7</v>
      </c>
      <c r="AU26" s="24">
        <v>83</v>
      </c>
      <c r="AV26" s="24">
        <v>70.8</v>
      </c>
      <c r="AW26" s="97">
        <v>56.7</v>
      </c>
      <c r="AX26" s="24">
        <v>56.7</v>
      </c>
      <c r="AY26" s="24">
        <v>23.5</v>
      </c>
      <c r="AZ26" s="24">
        <v>12.3</v>
      </c>
      <c r="BA26" s="24">
        <v>23.7</v>
      </c>
      <c r="BB26" s="97">
        <v>30.3</v>
      </c>
      <c r="BC26" s="24">
        <v>30.3</v>
      </c>
      <c r="BD26" s="24">
        <v>14.5</v>
      </c>
      <c r="BE26" s="24">
        <v>-22.5</v>
      </c>
      <c r="BF26" s="24">
        <v>-60.5</v>
      </c>
      <c r="BG26" s="97">
        <v>-109.4</v>
      </c>
      <c r="BH26" s="24">
        <v>-109.4</v>
      </c>
      <c r="BI26" s="24">
        <v>-68.2</v>
      </c>
      <c r="BJ26" s="24">
        <v>-103.9</v>
      </c>
      <c r="BK26" s="24">
        <v>-112</v>
      </c>
      <c r="BL26" s="97">
        <v>-118.4</v>
      </c>
      <c r="BM26" s="24">
        <v>-118.4</v>
      </c>
      <c r="BN26" s="24">
        <v>-192.6</v>
      </c>
      <c r="BO26" s="24">
        <v>-150.30000000000001</v>
      </c>
      <c r="BP26" s="24">
        <v>-136.69999999999999</v>
      </c>
      <c r="BQ26" s="97">
        <v>-123.6</v>
      </c>
      <c r="BR26" s="24">
        <v>-123.6</v>
      </c>
      <c r="BS26" s="24">
        <v>-637.20000000000005</v>
      </c>
      <c r="BT26" s="24">
        <v>-674.2</v>
      </c>
      <c r="BU26" s="24">
        <v>-664.6</v>
      </c>
      <c r="BV26" s="97">
        <v>-660.1</v>
      </c>
      <c r="BW26" s="24">
        <v>-660.1</v>
      </c>
      <c r="BX26" s="24"/>
      <c r="BY26" s="24"/>
      <c r="BZ26" s="24"/>
    </row>
    <row r="27" spans="1:81" x14ac:dyDescent="0.2">
      <c r="A27" s="23" t="s">
        <v>120</v>
      </c>
      <c r="B27" s="24">
        <v>737.64236228999982</v>
      </c>
      <c r="C27" s="24">
        <v>644.41981220000002</v>
      </c>
      <c r="D27" s="97">
        <v>562.9</v>
      </c>
      <c r="E27" s="24">
        <v>562.9</v>
      </c>
      <c r="F27" s="24">
        <v>494.25799999999998</v>
      </c>
      <c r="G27" s="24">
        <v>469.17500000000001</v>
      </c>
      <c r="H27" s="24">
        <v>407.8</v>
      </c>
      <c r="I27" s="97">
        <v>365.06099999999998</v>
      </c>
      <c r="J27" s="24">
        <v>365.06099999999998</v>
      </c>
      <c r="K27" s="24">
        <v>301.79700000000003</v>
      </c>
      <c r="L27" s="24">
        <v>201.411</v>
      </c>
      <c r="M27" s="24">
        <v>159.251</v>
      </c>
      <c r="N27" s="97">
        <v>103.861</v>
      </c>
      <c r="O27" s="24">
        <v>103.861</v>
      </c>
      <c r="P27" s="24">
        <v>-7.9589999999999996</v>
      </c>
      <c r="Q27" s="24">
        <v>-172.572</v>
      </c>
      <c r="R27" s="24">
        <v>-255.82499999999999</v>
      </c>
      <c r="S27" s="97">
        <v>-298.14800000000002</v>
      </c>
      <c r="T27" s="24">
        <v>-298.14800000000002</v>
      </c>
      <c r="U27" s="24">
        <v>-458.25299999999999</v>
      </c>
      <c r="V27" s="24">
        <v>-285.61399999999998</v>
      </c>
      <c r="W27" s="24">
        <v>-171.041</v>
      </c>
      <c r="X27" s="97">
        <v>-100.068</v>
      </c>
      <c r="Y27" s="24">
        <v>-100.068</v>
      </c>
      <c r="Z27" s="24">
        <v>224.84299999999999</v>
      </c>
      <c r="AA27" s="24">
        <v>278.13400000000001</v>
      </c>
      <c r="AB27" s="24">
        <v>276.42</v>
      </c>
      <c r="AC27" s="97">
        <v>246.99299999999999</v>
      </c>
      <c r="AD27" s="24">
        <v>246.99299999999999</v>
      </c>
      <c r="AE27" s="24">
        <v>242.78100000000001</v>
      </c>
      <c r="AF27" s="24">
        <v>231.90700000000001</v>
      </c>
      <c r="AG27" s="24">
        <v>257.90699999999998</v>
      </c>
      <c r="AH27" s="97">
        <v>289.21600000000001</v>
      </c>
      <c r="AI27" s="24">
        <v>289.21600000000001</v>
      </c>
      <c r="AJ27" s="24">
        <v>262.18099999999998</v>
      </c>
      <c r="AK27" s="24">
        <v>260.87299999999999</v>
      </c>
      <c r="AL27" s="24">
        <v>235.154</v>
      </c>
      <c r="AM27" s="97">
        <v>217.51900000000001</v>
      </c>
      <c r="AN27" s="24">
        <v>217.51900000000001</v>
      </c>
      <c r="AO27" s="24">
        <v>206.63499999999999</v>
      </c>
      <c r="AP27" s="24">
        <v>179.952</v>
      </c>
      <c r="AQ27" s="24">
        <v>150.67400000000001</v>
      </c>
      <c r="AR27" s="97">
        <v>135.63300000000001</v>
      </c>
      <c r="AS27" s="24">
        <v>135.63300000000001</v>
      </c>
      <c r="AT27" s="24">
        <v>128.48500000000001</v>
      </c>
      <c r="AU27" s="24">
        <v>116.581</v>
      </c>
      <c r="AV27" s="24">
        <v>106.538</v>
      </c>
      <c r="AW27" s="97">
        <v>95.369</v>
      </c>
      <c r="AX27" s="24">
        <v>95.369</v>
      </c>
      <c r="AY27" s="24">
        <v>50.851999999999997</v>
      </c>
      <c r="AZ27" s="24">
        <v>36.756</v>
      </c>
      <c r="BA27" s="24">
        <v>38.597000000000001</v>
      </c>
      <c r="BB27" s="97">
        <v>38.707000000000001</v>
      </c>
      <c r="BC27" s="24">
        <v>38.707000000000001</v>
      </c>
      <c r="BD27" s="24">
        <v>15.5</v>
      </c>
      <c r="BE27" s="24">
        <v>-16</v>
      </c>
      <c r="BF27" s="24">
        <v>-46.6</v>
      </c>
      <c r="BG27" s="97">
        <v>-89.6</v>
      </c>
      <c r="BH27" s="24">
        <v>-89.6</v>
      </c>
      <c r="BI27" s="24">
        <v>-27.1</v>
      </c>
      <c r="BJ27" s="24">
        <v>-51.1</v>
      </c>
      <c r="BK27" s="24">
        <v>-52.1</v>
      </c>
      <c r="BL27" s="97">
        <v>-57.1</v>
      </c>
      <c r="BM27" s="24">
        <v>-57.1</v>
      </c>
      <c r="BN27" s="24">
        <v>-140.5</v>
      </c>
      <c r="BO27" s="24">
        <v>-92.7</v>
      </c>
      <c r="BP27" s="24">
        <v>-79.8</v>
      </c>
      <c r="BQ27" s="97">
        <v>-69.2</v>
      </c>
      <c r="BR27" s="24">
        <v>-69.2</v>
      </c>
      <c r="BS27" s="24">
        <v>-588.1</v>
      </c>
      <c r="BT27" s="24">
        <v>-651.79999999999995</v>
      </c>
      <c r="BU27" s="24">
        <v>-657.3</v>
      </c>
      <c r="BV27" s="97">
        <v>-657.9</v>
      </c>
      <c r="BW27" s="24">
        <v>-657.9</v>
      </c>
      <c r="BX27" s="24"/>
      <c r="BY27" s="24"/>
      <c r="BZ27" s="24"/>
    </row>
    <row r="28" spans="1:81" x14ac:dyDescent="0.2">
      <c r="A28" s="23" t="s">
        <v>121</v>
      </c>
      <c r="B28" s="24">
        <f t="shared" ref="B28" si="12">B128</f>
        <v>2353.2968375800001</v>
      </c>
      <c r="C28" s="24">
        <f t="shared" ref="C28:BN28" si="13">C128</f>
        <v>2253.0740000000001</v>
      </c>
      <c r="D28" s="97">
        <f t="shared" si="13"/>
        <v>2175.1999999999998</v>
      </c>
      <c r="E28" s="24">
        <f t="shared" si="13"/>
        <v>2175.1999999999998</v>
      </c>
      <c r="F28" s="24">
        <f t="shared" si="13"/>
        <v>2102.3179999999998</v>
      </c>
      <c r="G28" s="24">
        <f t="shared" si="13"/>
        <v>2096.8539999999998</v>
      </c>
      <c r="H28" s="24">
        <f t="shared" si="13"/>
        <v>1784.8829999999996</v>
      </c>
      <c r="I28" s="97">
        <f t="shared" si="13"/>
        <v>1636.5259999999998</v>
      </c>
      <c r="J28" s="24">
        <f t="shared" si="13"/>
        <v>1636.5259999999998</v>
      </c>
      <c r="K28" s="24">
        <f t="shared" si="13"/>
        <v>1720.3040000000001</v>
      </c>
      <c r="L28" s="24">
        <f t="shared" si="13"/>
        <v>1607.2429999999999</v>
      </c>
      <c r="M28" s="24">
        <f t="shared" si="13"/>
        <v>1630.413</v>
      </c>
      <c r="N28" s="97">
        <f t="shared" si="13"/>
        <v>1555.1020000000001</v>
      </c>
      <c r="O28" s="24">
        <f t="shared" si="13"/>
        <v>1555.1020000000001</v>
      </c>
      <c r="P28" s="24">
        <f t="shared" si="13"/>
        <v>1604.15</v>
      </c>
      <c r="Q28" s="24">
        <f t="shared" si="13"/>
        <v>1594.1970000000001</v>
      </c>
      <c r="R28" s="24">
        <f t="shared" si="13"/>
        <v>1582.7819999999999</v>
      </c>
      <c r="S28" s="97">
        <f t="shared" si="13"/>
        <v>1517.5428529899996</v>
      </c>
      <c r="T28" s="24">
        <f t="shared" si="13"/>
        <v>1517.5428529899996</v>
      </c>
      <c r="U28" s="24">
        <f t="shared" si="13"/>
        <v>1635.7203211199999</v>
      </c>
      <c r="V28" s="24">
        <f t="shared" si="13"/>
        <v>1708.9653865</v>
      </c>
      <c r="W28" s="24">
        <f t="shared" si="13"/>
        <v>1737.54092829</v>
      </c>
      <c r="X28" s="97">
        <f t="shared" si="13"/>
        <v>1544.441</v>
      </c>
      <c r="Y28" s="24">
        <f t="shared" si="13"/>
        <v>1544.441</v>
      </c>
      <c r="Z28" s="24">
        <f t="shared" si="13"/>
        <v>1785.58</v>
      </c>
      <c r="AA28" s="24">
        <f t="shared" si="13"/>
        <v>1680.7539999999999</v>
      </c>
      <c r="AB28" s="24">
        <f t="shared" si="13"/>
        <v>1514.4</v>
      </c>
      <c r="AC28" s="97">
        <f t="shared" si="13"/>
        <v>1369.7837500000001</v>
      </c>
      <c r="AD28" s="24">
        <f t="shared" si="13"/>
        <v>1369.7837500000001</v>
      </c>
      <c r="AE28" s="24">
        <f t="shared" si="13"/>
        <v>1229.7919999999999</v>
      </c>
      <c r="AF28" s="24">
        <f t="shared" si="13"/>
        <v>1220.3800000000001</v>
      </c>
      <c r="AG28" s="24">
        <f t="shared" si="13"/>
        <v>1239.2920000000001</v>
      </c>
      <c r="AH28" s="97">
        <f t="shared" si="13"/>
        <v>1151.6930000000002</v>
      </c>
      <c r="AI28" s="24">
        <f t="shared" si="13"/>
        <v>1151.6930000000002</v>
      </c>
      <c r="AJ28" s="24">
        <f t="shared" si="13"/>
        <v>1072.8629999999998</v>
      </c>
      <c r="AK28" s="24">
        <f t="shared" si="13"/>
        <v>962.76800000000003</v>
      </c>
      <c r="AL28" s="24">
        <f t="shared" si="13"/>
        <v>901.57600000000002</v>
      </c>
      <c r="AM28" s="97">
        <f t="shared" si="13"/>
        <v>890.70571185999995</v>
      </c>
      <c r="AN28" s="24">
        <f t="shared" si="13"/>
        <v>890.70571185999995</v>
      </c>
      <c r="AO28" s="24">
        <f t="shared" si="13"/>
        <v>911.83299999999997</v>
      </c>
      <c r="AP28" s="24">
        <f t="shared" si="13"/>
        <v>917.34600000000012</v>
      </c>
      <c r="AQ28" s="24">
        <f t="shared" si="13"/>
        <v>927.28499999999985</v>
      </c>
      <c r="AR28" s="97">
        <f t="shared" si="13"/>
        <v>936.18099999999993</v>
      </c>
      <c r="AS28" s="24">
        <f t="shared" si="13"/>
        <v>936.18099999999993</v>
      </c>
      <c r="AT28" s="24">
        <f t="shared" si="13"/>
        <v>973.9409999999998</v>
      </c>
      <c r="AU28" s="24">
        <f t="shared" si="13"/>
        <v>1022.6579999999999</v>
      </c>
      <c r="AV28" s="24">
        <f t="shared" si="13"/>
        <v>1090.0029999999999</v>
      </c>
      <c r="AW28" s="97">
        <f t="shared" si="13"/>
        <v>1087.1289999999999</v>
      </c>
      <c r="AX28" s="24">
        <f t="shared" si="13"/>
        <v>1087.1289999999999</v>
      </c>
      <c r="AY28" s="24">
        <f t="shared" si="13"/>
        <v>1102.9563743035567</v>
      </c>
      <c r="AZ28" s="24">
        <f t="shared" si="13"/>
        <v>1093.7693907418266</v>
      </c>
      <c r="BA28" s="24">
        <f t="shared" si="13"/>
        <v>1090.2725909732317</v>
      </c>
      <c r="BB28" s="97">
        <f t="shared" si="13"/>
        <v>1140.8700000000001</v>
      </c>
      <c r="BC28" s="24">
        <f t="shared" si="13"/>
        <v>1140.8700000000001</v>
      </c>
      <c r="BD28" s="24">
        <f t="shared" si="13"/>
        <v>1157.027</v>
      </c>
      <c r="BE28" s="24">
        <f t="shared" si="13"/>
        <v>1134.348</v>
      </c>
      <c r="BF28" s="24">
        <f t="shared" si="13"/>
        <v>1103.5539999999999</v>
      </c>
      <c r="BG28" s="97">
        <f t="shared" si="13"/>
        <v>921.8</v>
      </c>
      <c r="BH28" s="24">
        <f t="shared" si="13"/>
        <v>921.8</v>
      </c>
      <c r="BI28" s="24">
        <f t="shared" si="13"/>
        <v>881.9</v>
      </c>
      <c r="BJ28" s="24">
        <f t="shared" si="13"/>
        <v>889.5</v>
      </c>
      <c r="BK28" s="24">
        <f t="shared" si="13"/>
        <v>981.1</v>
      </c>
      <c r="BL28" s="97">
        <f t="shared" si="13"/>
        <v>1040.3</v>
      </c>
      <c r="BM28" s="24">
        <f t="shared" si="13"/>
        <v>1040.3</v>
      </c>
      <c r="BN28" s="24">
        <f t="shared" si="13"/>
        <v>1780.8</v>
      </c>
      <c r="BO28" s="24">
        <f t="shared" ref="BO28:BZ28" si="14">BO128</f>
        <v>1897</v>
      </c>
      <c r="BP28" s="24">
        <f t="shared" si="14"/>
        <v>1863.7</v>
      </c>
      <c r="BQ28" s="97">
        <f t="shared" si="14"/>
        <v>1890.8</v>
      </c>
      <c r="BR28" s="24">
        <f t="shared" si="14"/>
        <v>1890.8</v>
      </c>
      <c r="BS28" s="24">
        <f t="shared" si="14"/>
        <v>1487.9</v>
      </c>
      <c r="BT28" s="24">
        <f t="shared" si="14"/>
        <v>1610.4</v>
      </c>
      <c r="BU28" s="24">
        <f t="shared" si="14"/>
        <v>1740.5</v>
      </c>
      <c r="BV28" s="97">
        <f t="shared" si="14"/>
        <v>2166.1</v>
      </c>
      <c r="BW28" s="24">
        <f t="shared" si="14"/>
        <v>2166.1</v>
      </c>
      <c r="BX28" s="24">
        <f t="shared" si="14"/>
        <v>2430.3000000000002</v>
      </c>
      <c r="BY28" s="24">
        <f t="shared" si="14"/>
        <v>2161.5</v>
      </c>
      <c r="BZ28" s="24">
        <f t="shared" si="14"/>
        <v>2134.6</v>
      </c>
    </row>
    <row r="29" spans="1:81" x14ac:dyDescent="0.2">
      <c r="A29" s="23" t="s">
        <v>228</v>
      </c>
      <c r="B29" s="95">
        <v>0.42580606242958435</v>
      </c>
      <c r="C29" s="95">
        <v>0.49442112889663964</v>
      </c>
      <c r="D29" s="101">
        <v>0.47099999999999997</v>
      </c>
      <c r="E29" s="95">
        <v>0.47099999999999997</v>
      </c>
      <c r="F29" s="95">
        <v>0.388674161273936</v>
      </c>
      <c r="G29" s="95">
        <v>0.37758994879032831</v>
      </c>
      <c r="H29" s="95">
        <v>0.19602295598569278</v>
      </c>
      <c r="I29" s="101">
        <v>0.11782253063811249</v>
      </c>
      <c r="J29" s="95">
        <v>0.11782253063811249</v>
      </c>
      <c r="K29" s="95">
        <v>7.1090967152169351E-2</v>
      </c>
      <c r="L29" s="95">
        <v>-4.4281211369596937E-2</v>
      </c>
      <c r="M29" s="95">
        <v>-6.4440263711549386E-2</v>
      </c>
      <c r="N29" s="101">
        <v>-0.12195842968027433</v>
      </c>
      <c r="O29" s="95">
        <v>-0.12195842968027433</v>
      </c>
      <c r="P29" s="95">
        <v>-0.26603321245793127</v>
      </c>
      <c r="Q29" s="95">
        <v>-0.48343594844008625</v>
      </c>
      <c r="R29" s="95">
        <v>-0.57299999999999995</v>
      </c>
      <c r="S29" s="101">
        <v>-0.57099999999999995</v>
      </c>
      <c r="T29" s="95">
        <v>-0.57099999999999995</v>
      </c>
      <c r="U29" s="95">
        <v>-0.56899999999999995</v>
      </c>
      <c r="V29" s="95">
        <v>-0.35099999999999998</v>
      </c>
      <c r="W29" s="95">
        <v>-0.22600000000000001</v>
      </c>
      <c r="X29" s="101">
        <v>-0.14099999999999999</v>
      </c>
      <c r="Y29" s="95">
        <v>-0.14099999999999999</v>
      </c>
      <c r="Z29" s="95">
        <v>0.10100000000000001</v>
      </c>
      <c r="AA29" s="95">
        <v>0.14699999999999999</v>
      </c>
      <c r="AB29" s="95">
        <v>0.155</v>
      </c>
      <c r="AC29" s="101">
        <v>0.14000000000000001</v>
      </c>
      <c r="AD29" s="95">
        <v>0.14000000000000001</v>
      </c>
      <c r="AE29" s="95">
        <v>0.14699999999999999</v>
      </c>
      <c r="AF29" s="95">
        <v>0.14899999999999999</v>
      </c>
      <c r="AG29" s="95">
        <v>0.18</v>
      </c>
      <c r="AH29" s="101">
        <v>0.20699999999999999</v>
      </c>
      <c r="AI29" s="95">
        <v>0.20699999999999999</v>
      </c>
      <c r="AJ29" s="95">
        <v>0.187</v>
      </c>
      <c r="AK29" s="95">
        <v>0.193</v>
      </c>
      <c r="AL29" s="95">
        <v>0.17799999999999999</v>
      </c>
      <c r="AM29" s="101">
        <v>0.17</v>
      </c>
      <c r="AN29" s="95">
        <v>0.17</v>
      </c>
      <c r="AO29" s="95">
        <v>0.16200000000000001</v>
      </c>
      <c r="AP29" s="95">
        <v>0.13600000000000001</v>
      </c>
      <c r="AQ29" s="95">
        <v>0.109</v>
      </c>
      <c r="AR29" s="101">
        <v>9.7000000000000003E-2</v>
      </c>
      <c r="AS29" s="95">
        <v>9.7000000000000003E-2</v>
      </c>
      <c r="AT29" s="95">
        <v>8.1000000000000003E-2</v>
      </c>
      <c r="AU29" s="95">
        <v>7.5999999999999998E-2</v>
      </c>
      <c r="AV29" s="95">
        <v>6.5000000000000002E-2</v>
      </c>
      <c r="AW29" s="101">
        <v>5.2999999999999999E-2</v>
      </c>
      <c r="AX29" s="95">
        <v>5.2999999999999999E-2</v>
      </c>
      <c r="AY29" s="95">
        <v>2.1000000000000001E-2</v>
      </c>
      <c r="AZ29" s="95">
        <v>1.0999999999999999E-2</v>
      </c>
      <c r="BA29" s="95">
        <v>2.1999999999999999E-2</v>
      </c>
      <c r="BB29" s="101">
        <v>2.8000000000000001E-2</v>
      </c>
      <c r="BC29" s="95">
        <v>2.8000000000000001E-2</v>
      </c>
      <c r="BD29" s="95">
        <v>1.4E-2</v>
      </c>
      <c r="BE29" s="95">
        <v>-2.1000000000000001E-2</v>
      </c>
      <c r="BF29" s="95">
        <v>-5.7000000000000002E-2</v>
      </c>
      <c r="BG29" s="101">
        <v>-0.1</v>
      </c>
      <c r="BH29" s="95">
        <v>-0.1</v>
      </c>
      <c r="BI29" s="95">
        <v>-0.05</v>
      </c>
      <c r="BJ29" s="95">
        <v>-7.4999999999999997E-2</v>
      </c>
      <c r="BK29" s="95">
        <v>-7.8E-2</v>
      </c>
      <c r="BL29" s="101">
        <v>-0.08</v>
      </c>
      <c r="BM29" s="95">
        <v>-0.08</v>
      </c>
      <c r="BN29" s="95">
        <v>-0.122</v>
      </c>
      <c r="BO29" s="95">
        <v>-9.2999999999999999E-2</v>
      </c>
      <c r="BP29" s="95">
        <v>-8.3000000000000004E-2</v>
      </c>
      <c r="BQ29" s="101">
        <v>-6.3E-2</v>
      </c>
      <c r="BR29" s="95">
        <v>-6.3E-2</v>
      </c>
      <c r="BS29" s="95">
        <v>-0.35699999999999998</v>
      </c>
      <c r="BT29" s="95">
        <v>-0.39900000000000002</v>
      </c>
      <c r="BU29" s="95">
        <v>-0.39700000000000002</v>
      </c>
      <c r="BV29" s="101"/>
      <c r="BW29" s="95"/>
      <c r="BX29" s="95"/>
      <c r="BY29" s="95"/>
      <c r="BZ29" s="95"/>
    </row>
    <row r="30" spans="1:81" s="122" customFormat="1" ht="12" customHeight="1" x14ac:dyDescent="0.2">
      <c r="A30" s="23" t="s">
        <v>245</v>
      </c>
      <c r="B30" s="123">
        <v>0.38560663810156087</v>
      </c>
      <c r="C30" s="123">
        <v>0.36411087535914166</v>
      </c>
      <c r="D30" s="101">
        <v>0.36</v>
      </c>
      <c r="E30" s="123">
        <v>0.36</v>
      </c>
      <c r="F30" s="123">
        <v>0.3224803</v>
      </c>
      <c r="G30" s="123">
        <v>0.29418640000000001</v>
      </c>
      <c r="H30" s="123">
        <v>0.28204820000000003</v>
      </c>
      <c r="I30" s="101">
        <v>0.3007319</v>
      </c>
      <c r="J30" s="123">
        <v>0.3007319</v>
      </c>
      <c r="K30" s="123">
        <v>0.2081915</v>
      </c>
      <c r="L30" s="123">
        <v>0.15354770000000001</v>
      </c>
      <c r="M30" s="123">
        <v>0.1222951</v>
      </c>
      <c r="N30" s="101">
        <v>7.5288900000000006E-2</v>
      </c>
      <c r="O30" s="123">
        <v>7.5288900000000006E-2</v>
      </c>
      <c r="P30" s="95">
        <v>-5.6411999999999999E-3</v>
      </c>
      <c r="Q30" s="95">
        <v>-0.1254381</v>
      </c>
      <c r="R30" s="95">
        <v>-0.17605689999999999</v>
      </c>
      <c r="S30" s="101">
        <v>-0.19542444904685138</v>
      </c>
      <c r="T30" s="95">
        <v>-0.19542444904685138</v>
      </c>
      <c r="U30" s="95">
        <v>-0.26799720575548908</v>
      </c>
      <c r="V30" s="95">
        <v>-0.16851778834459891</v>
      </c>
      <c r="W30" s="95">
        <v>-0.10519316345386356</v>
      </c>
      <c r="X30" s="101">
        <v>-6.8826582021645002E-2</v>
      </c>
      <c r="Y30" s="95">
        <v>-6.8826582021645002E-2</v>
      </c>
      <c r="Z30" s="95">
        <v>0.14920372433645906</v>
      </c>
      <c r="AA30" s="95">
        <v>0.19174157415686419</v>
      </c>
      <c r="AB30" s="95">
        <v>0.20076319355977357</v>
      </c>
      <c r="AC30" s="101">
        <v>0.19591134133946003</v>
      </c>
      <c r="AD30" s="95">
        <v>0.19591134133946003</v>
      </c>
      <c r="AE30" s="95">
        <v>0.21087049514582079</v>
      </c>
      <c r="AF30" s="95">
        <v>0.21245192721702788</v>
      </c>
      <c r="AG30" s="95">
        <v>0.24093685365001485</v>
      </c>
      <c r="AH30" s="101">
        <v>0.28321200462612772</v>
      </c>
      <c r="AI30" s="95">
        <v>0.28321200462612772</v>
      </c>
      <c r="AJ30" s="95">
        <v>0.26420267889893467</v>
      </c>
      <c r="AK30" s="95">
        <v>0.2776684716807919</v>
      </c>
      <c r="AL30" s="95">
        <v>0.25714912153602293</v>
      </c>
      <c r="AM30" s="101"/>
      <c r="AN30" s="95"/>
      <c r="AO30" s="95"/>
      <c r="AP30" s="95"/>
      <c r="AQ30" s="95"/>
      <c r="AR30" s="101"/>
      <c r="AS30" s="95"/>
      <c r="AT30" s="124"/>
      <c r="AU30" s="95"/>
      <c r="AV30" s="95"/>
      <c r="AW30" s="101"/>
      <c r="AX30" s="95"/>
      <c r="AY30" s="95"/>
      <c r="AZ30" s="95"/>
      <c r="BA30" s="95"/>
      <c r="BB30" s="101"/>
      <c r="BC30" s="95"/>
      <c r="BD30" s="95"/>
      <c r="BE30" s="95"/>
      <c r="BF30" s="95"/>
      <c r="BG30" s="101"/>
      <c r="BH30" s="95"/>
      <c r="BI30" s="95"/>
      <c r="BJ30" s="95"/>
      <c r="BK30" s="95"/>
      <c r="BL30" s="95"/>
      <c r="BM30" s="95"/>
      <c r="BN30" s="95"/>
      <c r="BO30" s="95"/>
      <c r="BP30" s="95"/>
      <c r="BQ30" s="95"/>
      <c r="BR30" s="95"/>
      <c r="BS30" s="95"/>
      <c r="BT30" s="95"/>
      <c r="BU30" s="95"/>
      <c r="BV30" s="95"/>
      <c r="BW30" s="95"/>
      <c r="BX30" s="95"/>
      <c r="BY30" s="95"/>
      <c r="BZ30" s="95"/>
      <c r="CA30" s="23"/>
      <c r="CB30" s="24"/>
      <c r="CC30" s="28"/>
    </row>
    <row r="31" spans="1:81" x14ac:dyDescent="0.2">
      <c r="A31" s="35" t="s">
        <v>122</v>
      </c>
      <c r="BX31" s="35"/>
      <c r="BY31" s="35"/>
      <c r="BZ31" s="35"/>
    </row>
    <row r="32" spans="1:81" x14ac:dyDescent="0.2">
      <c r="A32" s="35" t="s">
        <v>283</v>
      </c>
      <c r="AO32" s="37"/>
      <c r="AT32" s="37"/>
      <c r="BX32" s="35"/>
      <c r="BY32" s="35"/>
      <c r="BZ32" s="35"/>
    </row>
    <row r="33" spans="1:78" x14ac:dyDescent="0.2">
      <c r="A33" s="35" t="s">
        <v>123</v>
      </c>
      <c r="AO33" s="37"/>
      <c r="AT33" s="37"/>
      <c r="BX33" s="35"/>
      <c r="BY33" s="35"/>
      <c r="BZ33" s="35"/>
    </row>
    <row r="34" spans="1:78" x14ac:dyDescent="0.2">
      <c r="A34" s="35" t="s">
        <v>124</v>
      </c>
      <c r="AO34" s="53"/>
      <c r="AT34" s="53"/>
      <c r="BX34" s="35"/>
      <c r="BY34" s="35"/>
      <c r="BZ34" s="35"/>
    </row>
    <row r="35" spans="1:78" x14ac:dyDescent="0.2">
      <c r="A35" s="35" t="s">
        <v>201</v>
      </c>
      <c r="AO35" s="68"/>
      <c r="AT35" s="68"/>
      <c r="BX35" s="35"/>
      <c r="BY35" s="35"/>
      <c r="BZ35" s="35"/>
    </row>
    <row r="36" spans="1:78" x14ac:dyDescent="0.2">
      <c r="A36" s="35" t="s">
        <v>231</v>
      </c>
      <c r="BX36" s="35"/>
      <c r="BY36" s="35"/>
      <c r="BZ36" s="35"/>
    </row>
    <row r="37" spans="1:78" x14ac:dyDescent="0.2">
      <c r="A37" s="35" t="s">
        <v>125</v>
      </c>
      <c r="AO37" s="53"/>
      <c r="AT37" s="53"/>
      <c r="BX37" s="35"/>
      <c r="BY37" s="35"/>
      <c r="BZ37" s="35"/>
    </row>
    <row r="38" spans="1:78" x14ac:dyDescent="0.2">
      <c r="A38" s="35" t="s">
        <v>126</v>
      </c>
      <c r="AO38" s="53"/>
      <c r="AT38" s="53"/>
      <c r="BX38" s="35"/>
      <c r="BY38" s="35"/>
      <c r="BZ38" s="35"/>
    </row>
    <row r="39" spans="1:78" outlineLevel="1" x14ac:dyDescent="0.2">
      <c r="A39" s="35"/>
    </row>
    <row r="40" spans="1:78" x14ac:dyDescent="0.2">
      <c r="A40" s="13" t="s">
        <v>127</v>
      </c>
    </row>
    <row r="41" spans="1:78" outlineLevel="1" x14ac:dyDescent="0.2">
      <c r="A41" s="29" t="s">
        <v>1</v>
      </c>
      <c r="B41" s="16" t="s">
        <v>277</v>
      </c>
      <c r="C41" s="16" t="s">
        <v>276</v>
      </c>
      <c r="D41" s="16">
        <v>2025</v>
      </c>
      <c r="E41" s="16" t="s">
        <v>274</v>
      </c>
      <c r="F41" s="16" t="s">
        <v>265</v>
      </c>
      <c r="G41" s="16" t="s">
        <v>264</v>
      </c>
      <c r="H41" s="16" t="s">
        <v>263</v>
      </c>
      <c r="I41" s="16">
        <v>2024</v>
      </c>
      <c r="J41" s="16" t="s">
        <v>256</v>
      </c>
      <c r="K41" s="16" t="str">
        <f t="shared" ref="K41:BV41" si="15">K7</f>
        <v>3T24</v>
      </c>
      <c r="L41" s="16" t="str">
        <f t="shared" si="15"/>
        <v>2T24</v>
      </c>
      <c r="M41" s="16" t="str">
        <f t="shared" si="15"/>
        <v>1T24</v>
      </c>
      <c r="N41" s="16">
        <f t="shared" si="15"/>
        <v>2023</v>
      </c>
      <c r="O41" s="16" t="str">
        <f t="shared" si="15"/>
        <v>4T23</v>
      </c>
      <c r="P41" s="16" t="str">
        <f t="shared" si="15"/>
        <v>3T23</v>
      </c>
      <c r="Q41" s="16" t="str">
        <f t="shared" si="15"/>
        <v>2T23</v>
      </c>
      <c r="R41" s="16" t="str">
        <f t="shared" si="15"/>
        <v>1T23</v>
      </c>
      <c r="S41" s="16">
        <f t="shared" si="15"/>
        <v>2022</v>
      </c>
      <c r="T41" s="16" t="str">
        <f t="shared" si="15"/>
        <v>4T22</v>
      </c>
      <c r="U41" s="16" t="str">
        <f t="shared" si="15"/>
        <v>3T22</v>
      </c>
      <c r="V41" s="16" t="str">
        <f t="shared" si="15"/>
        <v>2T22</v>
      </c>
      <c r="W41" s="16" t="str">
        <f t="shared" si="15"/>
        <v>1T22</v>
      </c>
      <c r="X41" s="16">
        <f t="shared" si="15"/>
        <v>2021</v>
      </c>
      <c r="Y41" s="16" t="str">
        <f t="shared" si="15"/>
        <v>4T21</v>
      </c>
      <c r="Z41" s="16" t="str">
        <f t="shared" si="15"/>
        <v>3T21</v>
      </c>
      <c r="AA41" s="16" t="str">
        <f t="shared" si="15"/>
        <v>2T21</v>
      </c>
      <c r="AB41" s="16" t="str">
        <f t="shared" si="15"/>
        <v>1T21</v>
      </c>
      <c r="AC41" s="16">
        <f t="shared" si="15"/>
        <v>2020</v>
      </c>
      <c r="AD41" s="16" t="str">
        <f t="shared" si="15"/>
        <v>4T20</v>
      </c>
      <c r="AE41" s="16" t="str">
        <f t="shared" si="15"/>
        <v>3T20</v>
      </c>
      <c r="AF41" s="16" t="str">
        <f t="shared" si="15"/>
        <v>2T20</v>
      </c>
      <c r="AG41" s="16" t="str">
        <f t="shared" si="15"/>
        <v>1T20</v>
      </c>
      <c r="AH41" s="16">
        <f t="shared" si="15"/>
        <v>2019</v>
      </c>
      <c r="AI41" s="16" t="str">
        <f t="shared" si="15"/>
        <v>4T19</v>
      </c>
      <c r="AJ41" s="16" t="str">
        <f t="shared" si="15"/>
        <v>3T19</v>
      </c>
      <c r="AK41" s="16" t="str">
        <f t="shared" si="15"/>
        <v>2T19</v>
      </c>
      <c r="AL41" s="16" t="str">
        <f t="shared" si="15"/>
        <v>1T19</v>
      </c>
      <c r="AM41" s="16">
        <f t="shared" si="15"/>
        <v>2018</v>
      </c>
      <c r="AN41" s="16" t="str">
        <f t="shared" si="15"/>
        <v>4T18</v>
      </c>
      <c r="AO41" s="16" t="str">
        <f t="shared" si="15"/>
        <v>3T18</v>
      </c>
      <c r="AP41" s="16" t="str">
        <f t="shared" si="15"/>
        <v>2T18</v>
      </c>
      <c r="AQ41" s="16" t="str">
        <f t="shared" si="15"/>
        <v>1T18</v>
      </c>
      <c r="AR41" s="16">
        <f t="shared" si="15"/>
        <v>2017</v>
      </c>
      <c r="AS41" s="16" t="str">
        <f t="shared" si="15"/>
        <v>4T17</v>
      </c>
      <c r="AT41" s="16" t="str">
        <f t="shared" si="15"/>
        <v>3T17</v>
      </c>
      <c r="AU41" s="16" t="str">
        <f t="shared" si="15"/>
        <v>2T17</v>
      </c>
      <c r="AV41" s="16" t="str">
        <f t="shared" si="15"/>
        <v>1T17</v>
      </c>
      <c r="AW41" s="16">
        <f t="shared" si="15"/>
        <v>2016</v>
      </c>
      <c r="AX41" s="16" t="str">
        <f t="shared" si="15"/>
        <v>4T16</v>
      </c>
      <c r="AY41" s="16" t="str">
        <f t="shared" si="15"/>
        <v>3T16</v>
      </c>
      <c r="AZ41" s="16" t="str">
        <f t="shared" si="15"/>
        <v>2T16</v>
      </c>
      <c r="BA41" s="16" t="str">
        <f t="shared" si="15"/>
        <v>1T16</v>
      </c>
      <c r="BB41" s="16">
        <f t="shared" si="15"/>
        <v>2015</v>
      </c>
      <c r="BC41" s="16" t="str">
        <f t="shared" si="15"/>
        <v>4T15</v>
      </c>
      <c r="BD41" s="16" t="str">
        <f t="shared" si="15"/>
        <v>3T15</v>
      </c>
      <c r="BE41" s="16" t="str">
        <f t="shared" si="15"/>
        <v>2T15</v>
      </c>
      <c r="BF41" s="16" t="str">
        <f t="shared" si="15"/>
        <v>1T15</v>
      </c>
      <c r="BG41" s="16">
        <f t="shared" si="15"/>
        <v>2014</v>
      </c>
      <c r="BH41" s="16" t="str">
        <f t="shared" si="15"/>
        <v>4T14</v>
      </c>
      <c r="BI41" s="16" t="str">
        <f t="shared" si="15"/>
        <v>3T14</v>
      </c>
      <c r="BJ41" s="16" t="str">
        <f t="shared" si="15"/>
        <v>2T14</v>
      </c>
      <c r="BK41" s="16" t="str">
        <f t="shared" si="15"/>
        <v>1T14</v>
      </c>
      <c r="BL41" s="16">
        <f t="shared" si="15"/>
        <v>2013</v>
      </c>
      <c r="BM41" s="16" t="str">
        <f t="shared" si="15"/>
        <v>4T13</v>
      </c>
      <c r="BN41" s="16" t="str">
        <f t="shared" si="15"/>
        <v>3T13</v>
      </c>
      <c r="BO41" s="16" t="str">
        <f t="shared" si="15"/>
        <v>2T13</v>
      </c>
      <c r="BP41" s="16" t="str">
        <f t="shared" si="15"/>
        <v>1T13</v>
      </c>
      <c r="BQ41" s="16">
        <f t="shared" si="15"/>
        <v>2012</v>
      </c>
      <c r="BR41" s="16" t="str">
        <f t="shared" si="15"/>
        <v>4T12</v>
      </c>
      <c r="BS41" s="16" t="str">
        <f t="shared" si="15"/>
        <v>3T12</v>
      </c>
      <c r="BT41" s="16" t="str">
        <f t="shared" si="15"/>
        <v>2T12</v>
      </c>
      <c r="BU41" s="16" t="str">
        <f t="shared" si="15"/>
        <v>1T12</v>
      </c>
      <c r="BV41" s="16">
        <f t="shared" si="15"/>
        <v>2011</v>
      </c>
      <c r="BW41" s="16" t="str">
        <f t="shared" ref="BW41:BZ41" si="16">BW7</f>
        <v>4T11</v>
      </c>
      <c r="BX41" s="16" t="str">
        <f t="shared" si="16"/>
        <v>3T11</v>
      </c>
      <c r="BY41" s="16" t="str">
        <f t="shared" si="16"/>
        <v>2T11</v>
      </c>
      <c r="BZ41" s="16" t="str">
        <f t="shared" si="16"/>
        <v>1T11</v>
      </c>
    </row>
    <row r="42" spans="1:78" outlineLevel="1" x14ac:dyDescent="0.2">
      <c r="A42" s="33" t="s">
        <v>128</v>
      </c>
      <c r="B42" s="24">
        <v>1346.261</v>
      </c>
      <c r="C42" s="24">
        <v>1240.925</v>
      </c>
      <c r="D42" s="97">
        <v>4370.3</v>
      </c>
      <c r="E42" s="24">
        <v>1240.3</v>
      </c>
      <c r="F42" s="24">
        <v>1183.279</v>
      </c>
      <c r="G42" s="24">
        <v>1031.896</v>
      </c>
      <c r="H42" s="24">
        <v>914.86099999999999</v>
      </c>
      <c r="I42" s="97">
        <v>3460.2440000000001</v>
      </c>
      <c r="J42" s="24">
        <v>901.41800000000001</v>
      </c>
      <c r="K42" s="24">
        <v>931.63300000000004</v>
      </c>
      <c r="L42" s="24">
        <v>825.99900000000002</v>
      </c>
      <c r="M42" s="24">
        <v>801.19399999999996</v>
      </c>
      <c r="N42" s="97">
        <v>3005.2779999999998</v>
      </c>
      <c r="O42" s="24">
        <v>805.99199999999996</v>
      </c>
      <c r="P42" s="24">
        <v>820.41100000000006</v>
      </c>
      <c r="Q42" s="24">
        <v>739.20799999999997</v>
      </c>
      <c r="R42" s="24">
        <v>639.66655201999993</v>
      </c>
      <c r="S42" s="97">
        <v>2522.3000000000002</v>
      </c>
      <c r="T42" s="24">
        <v>641.9</v>
      </c>
      <c r="U42" s="24">
        <v>629.1</v>
      </c>
      <c r="V42" s="24">
        <v>645.29999999999995</v>
      </c>
      <c r="W42" s="24">
        <v>606.1</v>
      </c>
      <c r="X42" s="97">
        <v>2618.3000000000002</v>
      </c>
      <c r="Y42" s="24">
        <v>517.1</v>
      </c>
      <c r="Z42" s="24">
        <v>735.8</v>
      </c>
      <c r="AA42" s="24">
        <v>737</v>
      </c>
      <c r="AB42" s="24">
        <v>628.5</v>
      </c>
      <c r="AC42" s="97">
        <v>2358.9</v>
      </c>
      <c r="AD42" s="24">
        <v>706.8</v>
      </c>
      <c r="AE42" s="24">
        <v>651.70000000000005</v>
      </c>
      <c r="AF42" s="24">
        <v>548.6</v>
      </c>
      <c r="AG42" s="24">
        <v>451.8</v>
      </c>
      <c r="AH42" s="97">
        <v>2005.3</v>
      </c>
      <c r="AI42" s="24">
        <v>566.5</v>
      </c>
      <c r="AJ42" s="24">
        <v>515.79999999999995</v>
      </c>
      <c r="AK42" s="24">
        <v>494.3</v>
      </c>
      <c r="AL42" s="24">
        <v>428.7</v>
      </c>
      <c r="AM42" s="97">
        <v>1746.6</v>
      </c>
      <c r="AN42" s="24">
        <v>468.4</v>
      </c>
      <c r="AO42" s="24">
        <v>478.6</v>
      </c>
      <c r="AP42" s="24">
        <v>422.8</v>
      </c>
      <c r="AQ42" s="24">
        <v>376.8</v>
      </c>
      <c r="AR42" s="97">
        <v>1420.4</v>
      </c>
      <c r="AS42" s="24">
        <v>367</v>
      </c>
      <c r="AT42" s="24">
        <v>375.7</v>
      </c>
      <c r="AU42" s="24">
        <v>330.5</v>
      </c>
      <c r="AV42" s="24">
        <v>347.2</v>
      </c>
      <c r="AW42" s="97">
        <v>1170.7</v>
      </c>
      <c r="AX42" s="24">
        <v>358.2</v>
      </c>
      <c r="AY42" s="24">
        <v>259.60000000000002</v>
      </c>
      <c r="AZ42" s="24">
        <v>290.5</v>
      </c>
      <c r="BA42" s="24">
        <v>262.5</v>
      </c>
      <c r="BB42" s="97">
        <v>907.4</v>
      </c>
      <c r="BC42" s="24">
        <v>232.9</v>
      </c>
      <c r="BD42" s="24">
        <v>236.9</v>
      </c>
      <c r="BE42" s="24">
        <v>251.2</v>
      </c>
      <c r="BF42" s="24">
        <v>186.4</v>
      </c>
      <c r="BG42" s="97">
        <v>551.79999999999995</v>
      </c>
      <c r="BH42" s="24">
        <v>157.5</v>
      </c>
      <c r="BI42" s="24">
        <v>116.8</v>
      </c>
      <c r="BJ42" s="24">
        <v>192</v>
      </c>
      <c r="BK42" s="24">
        <v>85.6</v>
      </c>
      <c r="BL42" s="97">
        <v>823.4</v>
      </c>
      <c r="BM42" s="24">
        <v>245.8</v>
      </c>
      <c r="BN42" s="24">
        <v>209.2</v>
      </c>
      <c r="BO42" s="24">
        <v>247.3</v>
      </c>
      <c r="BP42" s="24">
        <v>121</v>
      </c>
      <c r="BQ42" s="97">
        <v>892.7</v>
      </c>
      <c r="BR42" s="24">
        <v>132.9</v>
      </c>
      <c r="BS42" s="24">
        <v>286.8</v>
      </c>
      <c r="BT42" s="24">
        <v>252.7</v>
      </c>
      <c r="BU42" s="24">
        <v>220.4</v>
      </c>
      <c r="BV42" s="97">
        <v>781.4</v>
      </c>
      <c r="BW42" s="24">
        <v>-56.6</v>
      </c>
      <c r="BX42" s="24">
        <v>255.8</v>
      </c>
      <c r="BY42" s="24">
        <v>330</v>
      </c>
      <c r="BZ42" s="24">
        <v>252.3</v>
      </c>
    </row>
    <row r="43" spans="1:78" outlineLevel="1" x14ac:dyDescent="0.2">
      <c r="A43" s="33" t="s">
        <v>129</v>
      </c>
      <c r="B43" s="24">
        <v>-41.183</v>
      </c>
      <c r="C43" s="24">
        <v>-40.167999999999999</v>
      </c>
      <c r="D43" s="97">
        <v>-140.5</v>
      </c>
      <c r="E43" s="24">
        <v>-44.9</v>
      </c>
      <c r="F43" s="24">
        <v>-32.149000000000001</v>
      </c>
      <c r="G43" s="24">
        <v>-26.158000000000001</v>
      </c>
      <c r="H43" s="24">
        <v>-37.216000000000001</v>
      </c>
      <c r="I43" s="97">
        <v>-154.369</v>
      </c>
      <c r="J43" s="24">
        <v>-41.85199999999999</v>
      </c>
      <c r="K43" s="24">
        <v>-29.76700000000001</v>
      </c>
      <c r="L43" s="24">
        <v>-35.031999999999996</v>
      </c>
      <c r="M43" s="24">
        <v>-47.718000000000004</v>
      </c>
      <c r="N43" s="97">
        <v>-41.227000000000004</v>
      </c>
      <c r="O43" s="24">
        <v>-30.154</v>
      </c>
      <c r="P43" s="24">
        <v>-21.786999999999999</v>
      </c>
      <c r="Q43" s="24">
        <v>-12.5</v>
      </c>
      <c r="R43" s="24">
        <v>23.228999999999999</v>
      </c>
      <c r="S43" s="97">
        <v>-68.400000000000006</v>
      </c>
      <c r="T43" s="24">
        <v>1.3</v>
      </c>
      <c r="U43" s="24">
        <v>-47.1</v>
      </c>
      <c r="V43" s="24">
        <v>-7.8</v>
      </c>
      <c r="W43" s="24">
        <v>-14.9</v>
      </c>
      <c r="X43" s="97">
        <v>-41.6</v>
      </c>
      <c r="Y43" s="24">
        <v>6.6</v>
      </c>
      <c r="Z43" s="24">
        <v>0.1</v>
      </c>
      <c r="AA43" s="24">
        <v>-33.9</v>
      </c>
      <c r="AB43" s="24">
        <v>-14.4</v>
      </c>
      <c r="AC43" s="97">
        <v>-39.6</v>
      </c>
      <c r="AD43" s="24">
        <v>-13.7</v>
      </c>
      <c r="AE43" s="24">
        <v>15.3</v>
      </c>
      <c r="AF43" s="24">
        <v>-12.2</v>
      </c>
      <c r="AG43" s="24">
        <v>-29</v>
      </c>
      <c r="AH43" s="97">
        <v>-18.3</v>
      </c>
      <c r="AI43" s="24">
        <v>-14.5</v>
      </c>
      <c r="AJ43" s="24">
        <v>2.6</v>
      </c>
      <c r="AK43" s="24">
        <v>3.5</v>
      </c>
      <c r="AL43" s="24">
        <v>-9.8000000000000007</v>
      </c>
      <c r="AM43" s="97">
        <v>-24.9</v>
      </c>
      <c r="AN43" s="24">
        <v>-6.2</v>
      </c>
      <c r="AO43" s="24">
        <v>-3.8</v>
      </c>
      <c r="AP43" s="24">
        <v>-12.8</v>
      </c>
      <c r="AQ43" s="24">
        <v>-2.1</v>
      </c>
      <c r="AR43" s="97">
        <v>4.7</v>
      </c>
      <c r="AS43" s="24">
        <v>2.4</v>
      </c>
      <c r="AT43" s="24">
        <v>4</v>
      </c>
      <c r="AU43" s="24">
        <v>-0.1</v>
      </c>
      <c r="AV43" s="24">
        <v>-1.7</v>
      </c>
      <c r="AW43" s="97">
        <v>-37.200000000000003</v>
      </c>
      <c r="AX43" s="24">
        <v>-49.3</v>
      </c>
      <c r="AY43" s="24">
        <v>27.1</v>
      </c>
      <c r="AZ43" s="24">
        <v>-6.1</v>
      </c>
      <c r="BA43" s="24">
        <v>-8.8000000000000007</v>
      </c>
      <c r="BB43" s="97">
        <v>16.100000000000001</v>
      </c>
      <c r="BC43" s="24">
        <v>-9.9</v>
      </c>
      <c r="BD43" s="24">
        <v>2.6</v>
      </c>
      <c r="BE43" s="24">
        <v>13.8</v>
      </c>
      <c r="BF43" s="24">
        <v>9.6999999999999993</v>
      </c>
      <c r="BG43" s="97">
        <v>68.099999999999994</v>
      </c>
      <c r="BH43" s="24">
        <v>14.3</v>
      </c>
      <c r="BI43" s="24">
        <v>22.6</v>
      </c>
      <c r="BJ43" s="24">
        <v>0.9</v>
      </c>
      <c r="BK43" s="24">
        <v>30.3</v>
      </c>
      <c r="BL43" s="97">
        <v>71.099999999999994</v>
      </c>
      <c r="BM43" s="24">
        <v>-12.1</v>
      </c>
      <c r="BN43" s="24">
        <v>2.4</v>
      </c>
      <c r="BO43" s="24">
        <v>48.3</v>
      </c>
      <c r="BP43" s="24">
        <v>32.6</v>
      </c>
      <c r="BQ43" s="97">
        <v>265.60000000000002</v>
      </c>
      <c r="BR43" s="24">
        <v>78.2</v>
      </c>
      <c r="BS43" s="24">
        <v>46.7</v>
      </c>
      <c r="BT43" s="24">
        <v>52.2</v>
      </c>
      <c r="BU43" s="24">
        <v>88.5</v>
      </c>
      <c r="BV43" s="97">
        <v>-282</v>
      </c>
      <c r="BW43" s="24">
        <v>-275.60000000000002</v>
      </c>
      <c r="BX43" s="24">
        <v>-6.4</v>
      </c>
      <c r="BY43" s="24">
        <v>0</v>
      </c>
      <c r="BZ43" s="24">
        <v>0</v>
      </c>
    </row>
    <row r="44" spans="1:78" outlineLevel="1" x14ac:dyDescent="0.2">
      <c r="A44" s="33" t="s">
        <v>130</v>
      </c>
      <c r="B44" s="24">
        <v>-15.036</v>
      </c>
      <c r="C44" s="24">
        <v>-15.94</v>
      </c>
      <c r="D44" s="97">
        <v>-56.5</v>
      </c>
      <c r="E44" s="24">
        <v>-14</v>
      </c>
      <c r="F44" s="24">
        <v>-15.773999999999999</v>
      </c>
      <c r="G44" s="24">
        <v>-14.255450690000002</v>
      </c>
      <c r="H44" s="24">
        <v>-12.407999999999999</v>
      </c>
      <c r="I44" s="97">
        <v>-21.474</v>
      </c>
      <c r="J44" s="24">
        <v>-8.9969999999999999</v>
      </c>
      <c r="K44" s="24">
        <v>10.208</v>
      </c>
      <c r="L44" s="24">
        <v>-14.061</v>
      </c>
      <c r="M44" s="24">
        <v>-8.6240000000000006</v>
      </c>
      <c r="N44" s="97">
        <v>-60.963999999999999</v>
      </c>
      <c r="O44" s="24">
        <v>-20.957999999999998</v>
      </c>
      <c r="P44" s="24">
        <v>-12.335000000000001</v>
      </c>
      <c r="Q44" s="24">
        <v>-16.218</v>
      </c>
      <c r="R44" s="24">
        <v>-11.452552019999999</v>
      </c>
      <c r="S44" s="97">
        <v>-41.3</v>
      </c>
      <c r="T44" s="24">
        <v>-12.2</v>
      </c>
      <c r="U44" s="24">
        <v>-8.8000000000000007</v>
      </c>
      <c r="V44" s="24">
        <v>-10.6</v>
      </c>
      <c r="W44" s="24">
        <v>-9.8000000000000007</v>
      </c>
      <c r="X44" s="97">
        <v>-36.799999999999997</v>
      </c>
      <c r="Y44" s="24">
        <v>-6.5</v>
      </c>
      <c r="Z44" s="24">
        <v>-14.8</v>
      </c>
      <c r="AA44" s="24">
        <v>-4.4000000000000004</v>
      </c>
      <c r="AB44" s="24">
        <v>-11.1</v>
      </c>
      <c r="AC44" s="97">
        <v>-36.9</v>
      </c>
      <c r="AD44" s="24">
        <v>-7.2</v>
      </c>
      <c r="AE44" s="24">
        <v>-12.5</v>
      </c>
      <c r="AF44" s="24">
        <v>-10.3</v>
      </c>
      <c r="AG44" s="24">
        <v>-7</v>
      </c>
      <c r="AH44" s="97">
        <v>-36.9</v>
      </c>
      <c r="AI44" s="24">
        <v>-8.9</v>
      </c>
      <c r="AJ44" s="24">
        <v>-9.8000000000000007</v>
      </c>
      <c r="AK44" s="24">
        <v>-8.6999999999999993</v>
      </c>
      <c r="AL44" s="24">
        <v>-9.5</v>
      </c>
      <c r="AM44" s="97">
        <v>-40.4</v>
      </c>
      <c r="AN44" s="24">
        <v>-7.5</v>
      </c>
      <c r="AO44" s="24">
        <v>-13.4</v>
      </c>
      <c r="AP44" s="24">
        <v>-10.9</v>
      </c>
      <c r="AQ44" s="24">
        <v>-8.6</v>
      </c>
      <c r="AR44" s="97">
        <v>-67.099999999999994</v>
      </c>
      <c r="AS44" s="24">
        <v>-12.3</v>
      </c>
      <c r="AT44" s="24">
        <v>-18.3</v>
      </c>
      <c r="AU44" s="24">
        <v>-15.8</v>
      </c>
      <c r="AV44" s="24">
        <v>-20.8</v>
      </c>
      <c r="AW44" s="97">
        <v>-80.8</v>
      </c>
      <c r="AX44" s="24">
        <v>-21.9</v>
      </c>
      <c r="AY44" s="24">
        <v>-16.100000000000001</v>
      </c>
      <c r="AZ44" s="24">
        <v>-23.6</v>
      </c>
      <c r="BA44" s="24">
        <v>-19.100000000000001</v>
      </c>
      <c r="BB44" s="97">
        <v>-72.5</v>
      </c>
      <c r="BC44" s="24">
        <v>-16.100000000000001</v>
      </c>
      <c r="BD44" s="24">
        <v>-18</v>
      </c>
      <c r="BE44" s="24">
        <v>-21.9</v>
      </c>
      <c r="BF44" s="24">
        <v>-16.600000000000001</v>
      </c>
      <c r="BG44" s="97">
        <v>-49.7</v>
      </c>
      <c r="BH44" s="24">
        <v>-13.4</v>
      </c>
      <c r="BI44" s="24">
        <v>-10.4</v>
      </c>
      <c r="BJ44" s="24">
        <v>-16</v>
      </c>
      <c r="BK44" s="24">
        <v>-9.9</v>
      </c>
      <c r="BL44" s="97">
        <v>-77.099999999999994</v>
      </c>
      <c r="BM44" s="24">
        <v>-18.8</v>
      </c>
      <c r="BN44" s="24">
        <v>-15.8</v>
      </c>
      <c r="BO44" s="24">
        <v>-29.1</v>
      </c>
      <c r="BP44" s="24">
        <v>-13.4</v>
      </c>
      <c r="BQ44" s="97">
        <v>-89.2</v>
      </c>
      <c r="BR44" s="24">
        <v>-17.100000000000001</v>
      </c>
      <c r="BS44" s="24">
        <v>-25.6</v>
      </c>
      <c r="BT44" s="24">
        <v>-31.4</v>
      </c>
      <c r="BU44" s="24">
        <v>-15.1</v>
      </c>
      <c r="BV44" s="97">
        <v>-60.1</v>
      </c>
      <c r="BW44" s="24">
        <v>-3.1</v>
      </c>
      <c r="BX44" s="24">
        <v>-12.1</v>
      </c>
      <c r="BY44" s="24">
        <v>-26.6</v>
      </c>
      <c r="BZ44" s="24">
        <v>-18.2</v>
      </c>
    </row>
    <row r="45" spans="1:78" outlineLevel="1" x14ac:dyDescent="0.2">
      <c r="A45" s="19" t="s">
        <v>131</v>
      </c>
      <c r="B45" s="54">
        <f t="shared" ref="B45" si="17">B9</f>
        <v>1290.0419999999999</v>
      </c>
      <c r="C45" s="54">
        <f t="shared" ref="C45:BN45" si="18">C9</f>
        <v>1184.817</v>
      </c>
      <c r="D45" s="108">
        <f t="shared" si="18"/>
        <v>4173.3999999999996</v>
      </c>
      <c r="E45" s="54">
        <f t="shared" si="18"/>
        <v>1181.3</v>
      </c>
      <c r="F45" s="54">
        <f t="shared" si="18"/>
        <v>1135.356</v>
      </c>
      <c r="G45" s="54">
        <f t="shared" si="18"/>
        <v>991.48254931000008</v>
      </c>
      <c r="H45" s="54">
        <f t="shared" si="18"/>
        <v>865.23699999999997</v>
      </c>
      <c r="I45" s="108">
        <f t="shared" si="18"/>
        <v>3284.4009999999998</v>
      </c>
      <c r="J45" s="54">
        <f t="shared" si="18"/>
        <v>850.56899999999996</v>
      </c>
      <c r="K45" s="54">
        <f t="shared" si="18"/>
        <v>912.07399999999996</v>
      </c>
      <c r="L45" s="54">
        <f t="shared" si="18"/>
        <v>776.90599999999995</v>
      </c>
      <c r="M45" s="54">
        <f t="shared" si="18"/>
        <v>744.85199999999998</v>
      </c>
      <c r="N45" s="108">
        <f t="shared" si="18"/>
        <v>2903.087</v>
      </c>
      <c r="O45" s="54">
        <f t="shared" si="18"/>
        <v>754.88</v>
      </c>
      <c r="P45" s="54">
        <f t="shared" si="18"/>
        <v>786.31200000000001</v>
      </c>
      <c r="Q45" s="54">
        <f t="shared" si="18"/>
        <v>710.452</v>
      </c>
      <c r="R45" s="54">
        <f t="shared" si="18"/>
        <v>651.4</v>
      </c>
      <c r="S45" s="108">
        <f t="shared" si="18"/>
        <v>2412.6</v>
      </c>
      <c r="T45" s="54">
        <f t="shared" si="18"/>
        <v>631.1</v>
      </c>
      <c r="U45" s="54">
        <f t="shared" si="18"/>
        <v>573.20000000000005</v>
      </c>
      <c r="V45" s="54">
        <f t="shared" si="18"/>
        <v>626.9</v>
      </c>
      <c r="W45" s="54">
        <f t="shared" si="18"/>
        <v>581.4</v>
      </c>
      <c r="X45" s="108">
        <f t="shared" si="18"/>
        <v>2540</v>
      </c>
      <c r="Y45" s="54">
        <f t="shared" si="18"/>
        <v>517.20000000000005</v>
      </c>
      <c r="Z45" s="54">
        <f t="shared" si="18"/>
        <v>721.2</v>
      </c>
      <c r="AA45" s="54">
        <f t="shared" si="18"/>
        <v>698.7</v>
      </c>
      <c r="AB45" s="54">
        <f t="shared" si="18"/>
        <v>602.9</v>
      </c>
      <c r="AC45" s="108">
        <f t="shared" si="18"/>
        <v>2282.4</v>
      </c>
      <c r="AD45" s="54">
        <f t="shared" si="18"/>
        <v>685.9</v>
      </c>
      <c r="AE45" s="54">
        <f t="shared" si="18"/>
        <v>654.5</v>
      </c>
      <c r="AF45" s="54">
        <f t="shared" si="18"/>
        <v>526.1</v>
      </c>
      <c r="AG45" s="54">
        <f t="shared" si="18"/>
        <v>415.8</v>
      </c>
      <c r="AH45" s="108">
        <f t="shared" si="18"/>
        <v>1950.1</v>
      </c>
      <c r="AI45" s="54">
        <f t="shared" si="18"/>
        <v>543.1</v>
      </c>
      <c r="AJ45" s="54">
        <f t="shared" si="18"/>
        <v>508.5</v>
      </c>
      <c r="AK45" s="54">
        <f t="shared" si="18"/>
        <v>489.1</v>
      </c>
      <c r="AL45" s="54">
        <f t="shared" si="18"/>
        <v>409.3</v>
      </c>
      <c r="AM45" s="108">
        <f t="shared" si="18"/>
        <v>1681.3</v>
      </c>
      <c r="AN45" s="54">
        <f t="shared" si="18"/>
        <v>454.6</v>
      </c>
      <c r="AO45" s="54">
        <f t="shared" si="18"/>
        <v>461.5</v>
      </c>
      <c r="AP45" s="54">
        <f t="shared" si="18"/>
        <v>399.1</v>
      </c>
      <c r="AQ45" s="54">
        <f t="shared" si="18"/>
        <v>366.1</v>
      </c>
      <c r="AR45" s="108">
        <f t="shared" si="18"/>
        <v>1357.9</v>
      </c>
      <c r="AS45" s="54">
        <f t="shared" si="18"/>
        <v>357.2</v>
      </c>
      <c r="AT45" s="54">
        <f t="shared" si="18"/>
        <v>361.4</v>
      </c>
      <c r="AU45" s="54">
        <f t="shared" si="18"/>
        <v>314.60000000000002</v>
      </c>
      <c r="AV45" s="54">
        <f t="shared" si="18"/>
        <v>324.7</v>
      </c>
      <c r="AW45" s="108">
        <f t="shared" si="18"/>
        <v>1052.7</v>
      </c>
      <c r="AX45" s="54">
        <f t="shared" si="18"/>
        <v>286.89999999999998</v>
      </c>
      <c r="AY45" s="54">
        <f t="shared" si="18"/>
        <v>270.5</v>
      </c>
      <c r="AZ45" s="54">
        <f t="shared" si="18"/>
        <v>260.7</v>
      </c>
      <c r="BA45" s="54">
        <f t="shared" si="18"/>
        <v>234.6</v>
      </c>
      <c r="BB45" s="108">
        <f t="shared" si="18"/>
        <v>851</v>
      </c>
      <c r="BC45" s="54">
        <f t="shared" si="18"/>
        <v>206.8</v>
      </c>
      <c r="BD45" s="54">
        <f t="shared" si="18"/>
        <v>221.6</v>
      </c>
      <c r="BE45" s="54">
        <f t="shared" si="18"/>
        <v>243.1</v>
      </c>
      <c r="BF45" s="54">
        <f t="shared" si="18"/>
        <v>179.4</v>
      </c>
      <c r="BG45" s="108">
        <f t="shared" si="18"/>
        <v>570.1</v>
      </c>
      <c r="BH45" s="54">
        <f t="shared" si="18"/>
        <v>158.30000000000001</v>
      </c>
      <c r="BI45" s="54">
        <f t="shared" si="18"/>
        <v>128.9</v>
      </c>
      <c r="BJ45" s="54">
        <f t="shared" si="18"/>
        <v>176.9</v>
      </c>
      <c r="BK45" s="54">
        <f t="shared" si="18"/>
        <v>106</v>
      </c>
      <c r="BL45" s="108">
        <f t="shared" si="18"/>
        <v>817.5</v>
      </c>
      <c r="BM45" s="54">
        <f t="shared" si="18"/>
        <v>214.9</v>
      </c>
      <c r="BN45" s="54">
        <f t="shared" si="18"/>
        <v>195.8</v>
      </c>
      <c r="BO45" s="54">
        <f t="shared" ref="BO45:BZ45" si="19">BO9</f>
        <v>266.5</v>
      </c>
      <c r="BP45" s="54">
        <f t="shared" si="19"/>
        <v>140.30000000000001</v>
      </c>
      <c r="BQ45" s="108">
        <f t="shared" si="19"/>
        <v>1069.0999999999999</v>
      </c>
      <c r="BR45" s="54">
        <f t="shared" si="19"/>
        <v>194</v>
      </c>
      <c r="BS45" s="54">
        <f t="shared" si="19"/>
        <v>307.8</v>
      </c>
      <c r="BT45" s="54">
        <f t="shared" si="19"/>
        <v>273.39999999999998</v>
      </c>
      <c r="BU45" s="54">
        <f t="shared" si="19"/>
        <v>293.8</v>
      </c>
      <c r="BV45" s="108">
        <f t="shared" si="19"/>
        <v>439.3</v>
      </c>
      <c r="BW45" s="54">
        <f t="shared" si="19"/>
        <v>-335.3</v>
      </c>
      <c r="BX45" s="54">
        <f t="shared" si="19"/>
        <v>237.3</v>
      </c>
      <c r="BY45" s="54">
        <f t="shared" si="19"/>
        <v>303.3</v>
      </c>
      <c r="BZ45" s="54">
        <f t="shared" si="19"/>
        <v>234</v>
      </c>
    </row>
    <row r="46" spans="1:78" outlineLevel="1" x14ac:dyDescent="0.2">
      <c r="A46" s="55"/>
    </row>
    <row r="47" spans="1:78" x14ac:dyDescent="0.2">
      <c r="A47" s="13" t="s">
        <v>132</v>
      </c>
    </row>
    <row r="48" spans="1:78" outlineLevel="1" x14ac:dyDescent="0.2">
      <c r="A48" s="29" t="s">
        <v>1</v>
      </c>
      <c r="B48" s="16" t="s">
        <v>277</v>
      </c>
      <c r="C48" s="16" t="s">
        <v>276</v>
      </c>
      <c r="D48" s="16">
        <v>2025</v>
      </c>
      <c r="E48" s="16" t="s">
        <v>274</v>
      </c>
      <c r="F48" s="16" t="s">
        <v>265</v>
      </c>
      <c r="G48" s="16" t="s">
        <v>264</v>
      </c>
      <c r="H48" s="16" t="s">
        <v>263</v>
      </c>
      <c r="I48" s="16">
        <v>2024</v>
      </c>
      <c r="J48" s="16" t="s">
        <v>256</v>
      </c>
      <c r="K48" s="16" t="str">
        <f t="shared" ref="K48:BV48" si="20">K7</f>
        <v>3T24</v>
      </c>
      <c r="L48" s="16" t="str">
        <f t="shared" si="20"/>
        <v>2T24</v>
      </c>
      <c r="M48" s="16" t="str">
        <f t="shared" si="20"/>
        <v>1T24</v>
      </c>
      <c r="N48" s="16">
        <f t="shared" si="20"/>
        <v>2023</v>
      </c>
      <c r="O48" s="16" t="str">
        <f t="shared" si="20"/>
        <v>4T23</v>
      </c>
      <c r="P48" s="16" t="str">
        <f t="shared" si="20"/>
        <v>3T23</v>
      </c>
      <c r="Q48" s="16" t="str">
        <f t="shared" si="20"/>
        <v>2T23</v>
      </c>
      <c r="R48" s="16" t="str">
        <f t="shared" si="20"/>
        <v>1T23</v>
      </c>
      <c r="S48" s="16">
        <f t="shared" si="20"/>
        <v>2022</v>
      </c>
      <c r="T48" s="16" t="str">
        <f t="shared" si="20"/>
        <v>4T22</v>
      </c>
      <c r="U48" s="16" t="str">
        <f t="shared" si="20"/>
        <v>3T22</v>
      </c>
      <c r="V48" s="16" t="str">
        <f t="shared" si="20"/>
        <v>2T22</v>
      </c>
      <c r="W48" s="16" t="str">
        <f t="shared" si="20"/>
        <v>1T22</v>
      </c>
      <c r="X48" s="16">
        <f t="shared" si="20"/>
        <v>2021</v>
      </c>
      <c r="Y48" s="16" t="str">
        <f t="shared" si="20"/>
        <v>4T21</v>
      </c>
      <c r="Z48" s="16" t="str">
        <f t="shared" si="20"/>
        <v>3T21</v>
      </c>
      <c r="AA48" s="16" t="str">
        <f t="shared" si="20"/>
        <v>2T21</v>
      </c>
      <c r="AB48" s="16" t="str">
        <f t="shared" si="20"/>
        <v>1T21</v>
      </c>
      <c r="AC48" s="16">
        <f t="shared" si="20"/>
        <v>2020</v>
      </c>
      <c r="AD48" s="16" t="str">
        <f t="shared" si="20"/>
        <v>4T20</v>
      </c>
      <c r="AE48" s="16" t="str">
        <f t="shared" si="20"/>
        <v>3T20</v>
      </c>
      <c r="AF48" s="16" t="str">
        <f t="shared" si="20"/>
        <v>2T20</v>
      </c>
      <c r="AG48" s="16" t="str">
        <f t="shared" si="20"/>
        <v>1T20</v>
      </c>
      <c r="AH48" s="16">
        <f t="shared" si="20"/>
        <v>2019</v>
      </c>
      <c r="AI48" s="16" t="str">
        <f t="shared" si="20"/>
        <v>4T19</v>
      </c>
      <c r="AJ48" s="16" t="str">
        <f t="shared" si="20"/>
        <v>3T19</v>
      </c>
      <c r="AK48" s="16" t="str">
        <f t="shared" si="20"/>
        <v>2T19</v>
      </c>
      <c r="AL48" s="16" t="str">
        <f t="shared" si="20"/>
        <v>1T19</v>
      </c>
      <c r="AM48" s="16">
        <f t="shared" si="20"/>
        <v>2018</v>
      </c>
      <c r="AN48" s="16" t="str">
        <f t="shared" si="20"/>
        <v>4T18</v>
      </c>
      <c r="AO48" s="16" t="str">
        <f t="shared" si="20"/>
        <v>3T18</v>
      </c>
      <c r="AP48" s="16" t="str">
        <f t="shared" si="20"/>
        <v>2T18</v>
      </c>
      <c r="AQ48" s="16" t="str">
        <f t="shared" si="20"/>
        <v>1T18</v>
      </c>
      <c r="AR48" s="16">
        <f t="shared" si="20"/>
        <v>2017</v>
      </c>
      <c r="AS48" s="16" t="str">
        <f t="shared" si="20"/>
        <v>4T17</v>
      </c>
      <c r="AT48" s="16" t="str">
        <f t="shared" si="20"/>
        <v>3T17</v>
      </c>
      <c r="AU48" s="16" t="str">
        <f t="shared" si="20"/>
        <v>2T17</v>
      </c>
      <c r="AV48" s="16" t="str">
        <f t="shared" si="20"/>
        <v>1T17</v>
      </c>
      <c r="AW48" s="16">
        <f t="shared" si="20"/>
        <v>2016</v>
      </c>
      <c r="AX48" s="16" t="str">
        <f t="shared" si="20"/>
        <v>4T16</v>
      </c>
      <c r="AY48" s="16" t="str">
        <f t="shared" si="20"/>
        <v>3T16</v>
      </c>
      <c r="AZ48" s="16" t="str">
        <f t="shared" si="20"/>
        <v>2T16</v>
      </c>
      <c r="BA48" s="16" t="str">
        <f t="shared" si="20"/>
        <v>1T16</v>
      </c>
      <c r="BB48" s="16">
        <f t="shared" si="20"/>
        <v>2015</v>
      </c>
      <c r="BC48" s="16" t="str">
        <f t="shared" si="20"/>
        <v>4T15</v>
      </c>
      <c r="BD48" s="16" t="str">
        <f t="shared" si="20"/>
        <v>3T15</v>
      </c>
      <c r="BE48" s="16" t="str">
        <f t="shared" si="20"/>
        <v>2T15</v>
      </c>
      <c r="BF48" s="16" t="str">
        <f t="shared" si="20"/>
        <v>1T15</v>
      </c>
      <c r="BG48" s="16">
        <f t="shared" si="20"/>
        <v>2014</v>
      </c>
      <c r="BH48" s="16" t="str">
        <f t="shared" si="20"/>
        <v>4T14</v>
      </c>
      <c r="BI48" s="16" t="str">
        <f t="shared" si="20"/>
        <v>3T14</v>
      </c>
      <c r="BJ48" s="16" t="str">
        <f t="shared" si="20"/>
        <v>2T14</v>
      </c>
      <c r="BK48" s="16" t="str">
        <f t="shared" si="20"/>
        <v>1T14</v>
      </c>
      <c r="BL48" s="16">
        <f t="shared" si="20"/>
        <v>2013</v>
      </c>
      <c r="BM48" s="16" t="str">
        <f t="shared" si="20"/>
        <v>4T13</v>
      </c>
      <c r="BN48" s="16" t="str">
        <f t="shared" si="20"/>
        <v>3T13</v>
      </c>
      <c r="BO48" s="16" t="str">
        <f t="shared" si="20"/>
        <v>2T13</v>
      </c>
      <c r="BP48" s="16" t="str">
        <f t="shared" si="20"/>
        <v>1T13</v>
      </c>
      <c r="BQ48" s="16">
        <f t="shared" si="20"/>
        <v>2012</v>
      </c>
      <c r="BR48" s="16" t="str">
        <f t="shared" si="20"/>
        <v>4T12</v>
      </c>
      <c r="BS48" s="16" t="str">
        <f t="shared" si="20"/>
        <v>3T12</v>
      </c>
      <c r="BT48" s="16" t="str">
        <f t="shared" si="20"/>
        <v>2T12</v>
      </c>
      <c r="BU48" s="16" t="str">
        <f t="shared" si="20"/>
        <v>1T12</v>
      </c>
      <c r="BV48" s="16">
        <f t="shared" si="20"/>
        <v>2011</v>
      </c>
      <c r="BW48" s="16" t="str">
        <f t="shared" ref="BW48:BZ48" si="21">BW7</f>
        <v>4T11</v>
      </c>
      <c r="BX48" s="16" t="str">
        <f t="shared" si="21"/>
        <v>3T11</v>
      </c>
      <c r="BY48" s="16" t="str">
        <f t="shared" si="21"/>
        <v>2T11</v>
      </c>
      <c r="BZ48" s="16" t="str">
        <f t="shared" si="21"/>
        <v>1T11</v>
      </c>
    </row>
    <row r="49" spans="1:78" outlineLevel="1" x14ac:dyDescent="0.2">
      <c r="A49" s="33" t="s">
        <v>108</v>
      </c>
      <c r="B49" s="24">
        <f t="shared" ref="B49" si="22">B9</f>
        <v>1290.0419999999999</v>
      </c>
      <c r="C49" s="24">
        <f t="shared" ref="C49:BN49" si="23">C9</f>
        <v>1184.817</v>
      </c>
      <c r="D49" s="97">
        <f t="shared" si="23"/>
        <v>4173.3999999999996</v>
      </c>
      <c r="E49" s="24">
        <f t="shared" si="23"/>
        <v>1181.3</v>
      </c>
      <c r="F49" s="24">
        <f t="shared" si="23"/>
        <v>1135.356</v>
      </c>
      <c r="G49" s="24">
        <f t="shared" si="23"/>
        <v>991.48254931000008</v>
      </c>
      <c r="H49" s="24">
        <f t="shared" si="23"/>
        <v>865.23699999999997</v>
      </c>
      <c r="I49" s="97">
        <f t="shared" si="23"/>
        <v>3284.4009999999998</v>
      </c>
      <c r="J49" s="24">
        <f t="shared" si="23"/>
        <v>850.56899999999996</v>
      </c>
      <c r="K49" s="24">
        <f t="shared" si="23"/>
        <v>912.07399999999996</v>
      </c>
      <c r="L49" s="24">
        <f t="shared" si="23"/>
        <v>776.90599999999995</v>
      </c>
      <c r="M49" s="24">
        <f t="shared" si="23"/>
        <v>744.85199999999998</v>
      </c>
      <c r="N49" s="97">
        <f t="shared" si="23"/>
        <v>2903.087</v>
      </c>
      <c r="O49" s="24">
        <f t="shared" si="23"/>
        <v>754.88</v>
      </c>
      <c r="P49" s="24">
        <f t="shared" si="23"/>
        <v>786.31200000000001</v>
      </c>
      <c r="Q49" s="24">
        <f t="shared" si="23"/>
        <v>710.452</v>
      </c>
      <c r="R49" s="24">
        <f t="shared" si="23"/>
        <v>651.4</v>
      </c>
      <c r="S49" s="97">
        <f t="shared" si="23"/>
        <v>2412.6</v>
      </c>
      <c r="T49" s="24">
        <f t="shared" si="23"/>
        <v>631.1</v>
      </c>
      <c r="U49" s="24">
        <f t="shared" si="23"/>
        <v>573.20000000000005</v>
      </c>
      <c r="V49" s="24">
        <f t="shared" si="23"/>
        <v>626.9</v>
      </c>
      <c r="W49" s="24">
        <f t="shared" si="23"/>
        <v>581.4</v>
      </c>
      <c r="X49" s="97">
        <f t="shared" si="23"/>
        <v>2540</v>
      </c>
      <c r="Y49" s="24">
        <f t="shared" si="23"/>
        <v>517.20000000000005</v>
      </c>
      <c r="Z49" s="24">
        <f t="shared" si="23"/>
        <v>721.2</v>
      </c>
      <c r="AA49" s="24">
        <f t="shared" si="23"/>
        <v>698.7</v>
      </c>
      <c r="AB49" s="24">
        <f t="shared" si="23"/>
        <v>602.9</v>
      </c>
      <c r="AC49" s="97">
        <f t="shared" si="23"/>
        <v>2282.4</v>
      </c>
      <c r="AD49" s="24">
        <f t="shared" si="23"/>
        <v>685.9</v>
      </c>
      <c r="AE49" s="24">
        <f t="shared" si="23"/>
        <v>654.5</v>
      </c>
      <c r="AF49" s="24">
        <f t="shared" si="23"/>
        <v>526.1</v>
      </c>
      <c r="AG49" s="24">
        <f t="shared" si="23"/>
        <v>415.8</v>
      </c>
      <c r="AH49" s="97">
        <f t="shared" si="23"/>
        <v>1950.1</v>
      </c>
      <c r="AI49" s="24">
        <f t="shared" si="23"/>
        <v>543.1</v>
      </c>
      <c r="AJ49" s="24">
        <f t="shared" si="23"/>
        <v>508.5</v>
      </c>
      <c r="AK49" s="24">
        <f t="shared" si="23"/>
        <v>489.1</v>
      </c>
      <c r="AL49" s="24">
        <f t="shared" si="23"/>
        <v>409.3</v>
      </c>
      <c r="AM49" s="97">
        <f t="shared" si="23"/>
        <v>1681.3</v>
      </c>
      <c r="AN49" s="24">
        <f t="shared" si="23"/>
        <v>454.6</v>
      </c>
      <c r="AO49" s="24">
        <f t="shared" si="23"/>
        <v>461.5</v>
      </c>
      <c r="AP49" s="24">
        <f t="shared" si="23"/>
        <v>399.1</v>
      </c>
      <c r="AQ49" s="24">
        <f t="shared" si="23"/>
        <v>366.1</v>
      </c>
      <c r="AR49" s="97">
        <f t="shared" si="23"/>
        <v>1357.9</v>
      </c>
      <c r="AS49" s="24">
        <f t="shared" si="23"/>
        <v>357.2</v>
      </c>
      <c r="AT49" s="24">
        <f t="shared" si="23"/>
        <v>361.4</v>
      </c>
      <c r="AU49" s="24">
        <f t="shared" si="23"/>
        <v>314.60000000000002</v>
      </c>
      <c r="AV49" s="24">
        <f t="shared" si="23"/>
        <v>324.7</v>
      </c>
      <c r="AW49" s="97">
        <f t="shared" si="23"/>
        <v>1052.7</v>
      </c>
      <c r="AX49" s="24">
        <f t="shared" si="23"/>
        <v>286.89999999999998</v>
      </c>
      <c r="AY49" s="24">
        <f t="shared" si="23"/>
        <v>270.5</v>
      </c>
      <c r="AZ49" s="24">
        <f t="shared" si="23"/>
        <v>260.7</v>
      </c>
      <c r="BA49" s="24">
        <f t="shared" si="23"/>
        <v>234.6</v>
      </c>
      <c r="BB49" s="97">
        <f t="shared" si="23"/>
        <v>851</v>
      </c>
      <c r="BC49" s="24">
        <f t="shared" si="23"/>
        <v>206.8</v>
      </c>
      <c r="BD49" s="24">
        <f t="shared" si="23"/>
        <v>221.6</v>
      </c>
      <c r="BE49" s="24">
        <f t="shared" si="23"/>
        <v>243.1</v>
      </c>
      <c r="BF49" s="24">
        <f t="shared" si="23"/>
        <v>179.4</v>
      </c>
      <c r="BG49" s="97">
        <f t="shared" si="23"/>
        <v>570.1</v>
      </c>
      <c r="BH49" s="24">
        <f t="shared" si="23"/>
        <v>158.30000000000001</v>
      </c>
      <c r="BI49" s="24">
        <f t="shared" si="23"/>
        <v>128.9</v>
      </c>
      <c r="BJ49" s="24">
        <f t="shared" si="23"/>
        <v>176.9</v>
      </c>
      <c r="BK49" s="24">
        <f t="shared" si="23"/>
        <v>106</v>
      </c>
      <c r="BL49" s="97">
        <f t="shared" si="23"/>
        <v>817.5</v>
      </c>
      <c r="BM49" s="24">
        <f t="shared" si="23"/>
        <v>214.9</v>
      </c>
      <c r="BN49" s="24">
        <f t="shared" si="23"/>
        <v>195.8</v>
      </c>
      <c r="BO49" s="24">
        <f t="shared" ref="BO49:BZ49" si="24">BO9</f>
        <v>266.5</v>
      </c>
      <c r="BP49" s="24">
        <f t="shared" si="24"/>
        <v>140.30000000000001</v>
      </c>
      <c r="BQ49" s="97">
        <f t="shared" si="24"/>
        <v>1069.0999999999999</v>
      </c>
      <c r="BR49" s="24">
        <f t="shared" si="24"/>
        <v>194</v>
      </c>
      <c r="BS49" s="24">
        <f t="shared" si="24"/>
        <v>307.8</v>
      </c>
      <c r="BT49" s="24">
        <f t="shared" si="24"/>
        <v>273.39999999999998</v>
      </c>
      <c r="BU49" s="24">
        <f t="shared" si="24"/>
        <v>293.8</v>
      </c>
      <c r="BV49" s="97">
        <f t="shared" si="24"/>
        <v>439.3</v>
      </c>
      <c r="BW49" s="24">
        <f t="shared" si="24"/>
        <v>-335.3</v>
      </c>
      <c r="BX49" s="24">
        <f t="shared" si="24"/>
        <v>237.3</v>
      </c>
      <c r="BY49" s="24">
        <f t="shared" si="24"/>
        <v>303.3</v>
      </c>
      <c r="BZ49" s="24">
        <f t="shared" si="24"/>
        <v>234</v>
      </c>
    </row>
    <row r="50" spans="1:78" outlineLevel="1" x14ac:dyDescent="0.2">
      <c r="A50" s="19" t="s">
        <v>133</v>
      </c>
      <c r="B50" s="54">
        <v>461.178</v>
      </c>
      <c r="C50" s="54">
        <v>399.55200000000002</v>
      </c>
      <c r="D50" s="108">
        <v>1255.4000000000001</v>
      </c>
      <c r="E50" s="54">
        <v>354.7</v>
      </c>
      <c r="F50" s="54">
        <v>334.42500000000001</v>
      </c>
      <c r="G50" s="54">
        <v>295.11954931000002</v>
      </c>
      <c r="H50" s="54">
        <v>271.185</v>
      </c>
      <c r="I50" s="108">
        <v>891.44399999999996</v>
      </c>
      <c r="J50" s="54">
        <v>230.41900000000001</v>
      </c>
      <c r="K50" s="54">
        <v>266.54300000000001</v>
      </c>
      <c r="L50" s="54">
        <v>211.72399999999999</v>
      </c>
      <c r="M50" s="54">
        <v>182.75800000000001</v>
      </c>
      <c r="N50" s="108">
        <v>608.61900000000014</v>
      </c>
      <c r="O50" s="54">
        <v>167.64</v>
      </c>
      <c r="P50" s="54">
        <v>170.60500000000002</v>
      </c>
      <c r="Q50" s="54">
        <v>137.73599999999999</v>
      </c>
      <c r="R50" s="54">
        <v>132.6</v>
      </c>
      <c r="S50" s="108">
        <v>274.7</v>
      </c>
      <c r="T50" s="54">
        <v>68.7</v>
      </c>
      <c r="U50" s="54">
        <v>24.4</v>
      </c>
      <c r="V50" s="54">
        <v>76.3</v>
      </c>
      <c r="W50" s="54">
        <v>105.2</v>
      </c>
      <c r="X50" s="108">
        <v>451.3</v>
      </c>
      <c r="Y50" s="54">
        <v>-64.3</v>
      </c>
      <c r="Z50" s="54">
        <v>150.6</v>
      </c>
      <c r="AA50" s="54">
        <v>186.1</v>
      </c>
      <c r="AB50" s="54">
        <v>178.9</v>
      </c>
      <c r="AC50" s="108">
        <v>710.4</v>
      </c>
      <c r="AD50" s="54">
        <v>209.5</v>
      </c>
      <c r="AE50" s="54">
        <v>211.3</v>
      </c>
      <c r="AF50" s="54">
        <v>161.69999999999999</v>
      </c>
      <c r="AG50" s="54">
        <v>127.9</v>
      </c>
      <c r="AH50" s="108">
        <v>648.1</v>
      </c>
      <c r="AI50" s="54">
        <v>173.1</v>
      </c>
      <c r="AJ50" s="54">
        <v>168</v>
      </c>
      <c r="AK50" s="54">
        <v>166.4</v>
      </c>
      <c r="AL50" s="54">
        <v>140.5</v>
      </c>
      <c r="AM50" s="108">
        <v>585.79999999999995</v>
      </c>
      <c r="AN50" s="54">
        <v>163.30000000000001</v>
      </c>
      <c r="AO50" s="54">
        <v>155</v>
      </c>
      <c r="AP50" s="54">
        <v>143.80000000000001</v>
      </c>
      <c r="AQ50" s="54">
        <v>123.7</v>
      </c>
      <c r="AR50" s="108">
        <v>468.6</v>
      </c>
      <c r="AS50" s="54">
        <v>126.7</v>
      </c>
      <c r="AT50" s="54">
        <v>131.1</v>
      </c>
      <c r="AU50" s="54">
        <v>103.5</v>
      </c>
      <c r="AV50" s="54">
        <v>107.3</v>
      </c>
      <c r="AW50" s="108">
        <v>323</v>
      </c>
      <c r="AX50" s="54">
        <v>95.9</v>
      </c>
      <c r="AY50" s="54">
        <v>90.9</v>
      </c>
      <c r="AZ50" s="54">
        <v>67.400000000000006</v>
      </c>
      <c r="BA50" s="54">
        <v>68.7</v>
      </c>
      <c r="BB50" s="108">
        <v>245.4</v>
      </c>
      <c r="BC50" s="54">
        <v>58.7</v>
      </c>
      <c r="BD50" s="54">
        <v>67.400000000000006</v>
      </c>
      <c r="BE50" s="54">
        <v>68.3</v>
      </c>
      <c r="BF50" s="54">
        <v>51.1</v>
      </c>
      <c r="BG50" s="108">
        <v>125.9</v>
      </c>
      <c r="BH50" s="24">
        <v>49.5</v>
      </c>
      <c r="BI50" s="24">
        <v>22.1</v>
      </c>
      <c r="BJ50" s="24">
        <v>45.8</v>
      </c>
      <c r="BK50" s="24">
        <v>8.5</v>
      </c>
      <c r="BL50" s="108">
        <v>65.2</v>
      </c>
      <c r="BM50" s="24">
        <v>47.6</v>
      </c>
      <c r="BN50" s="24">
        <v>7.6</v>
      </c>
      <c r="BO50" s="24">
        <v>19.7</v>
      </c>
      <c r="BP50" s="24">
        <v>-9.6</v>
      </c>
      <c r="BQ50" s="108">
        <v>130.4</v>
      </c>
      <c r="BR50" s="24">
        <v>9</v>
      </c>
      <c r="BS50" s="24">
        <v>48.2</v>
      </c>
      <c r="BT50" s="24">
        <v>54.1</v>
      </c>
      <c r="BU50" s="24">
        <v>19.100000000000001</v>
      </c>
      <c r="BV50" s="108">
        <v>-281.89999999999998</v>
      </c>
      <c r="BW50" s="24">
        <v>-300.89999999999998</v>
      </c>
      <c r="BX50" s="24">
        <v>-26.6</v>
      </c>
      <c r="BY50" s="24">
        <v>35.9</v>
      </c>
      <c r="BZ50" s="24">
        <v>9.8000000000000007</v>
      </c>
    </row>
    <row r="51" spans="1:78" outlineLevel="1" x14ac:dyDescent="0.2">
      <c r="A51" s="43" t="s">
        <v>134</v>
      </c>
      <c r="B51" s="95">
        <v>0.35749068634974673</v>
      </c>
      <c r="C51" s="95">
        <v>0.33722676160115866</v>
      </c>
      <c r="D51" s="101">
        <v>0.30099999999999999</v>
      </c>
      <c r="E51" s="95">
        <v>0.3</v>
      </c>
      <c r="F51" s="95">
        <v>0.29455518797628233</v>
      </c>
      <c r="G51" s="95">
        <v>0.29765480947232187</v>
      </c>
      <c r="H51" s="95">
        <v>0.31342279629743064</v>
      </c>
      <c r="I51" s="101">
        <v>0.27141752788407991</v>
      </c>
      <c r="J51" s="95">
        <v>0.27089983293536446</v>
      </c>
      <c r="K51" s="95">
        <v>0.29223834908132457</v>
      </c>
      <c r="L51" s="95">
        <v>0.27252202969213779</v>
      </c>
      <c r="M51" s="95">
        <v>0.24536149463249074</v>
      </c>
      <c r="N51" s="101">
        <v>0.20964545671555834</v>
      </c>
      <c r="O51" s="95">
        <v>0.22207503179313268</v>
      </c>
      <c r="P51" s="95">
        <v>0.21696858244564501</v>
      </c>
      <c r="Q51" s="95">
        <v>0.19387094413134173</v>
      </c>
      <c r="R51" s="95">
        <v>0.20399999999999999</v>
      </c>
      <c r="S51" s="101">
        <v>0.114</v>
      </c>
      <c r="T51" s="95">
        <v>0.109</v>
      </c>
      <c r="U51" s="95">
        <v>4.2999999999999997E-2</v>
      </c>
      <c r="V51" s="95">
        <v>0.122</v>
      </c>
      <c r="W51" s="95">
        <v>0.18099999999999999</v>
      </c>
      <c r="X51" s="101">
        <v>0.17799999999999999</v>
      </c>
      <c r="Y51" s="95">
        <v>-0.124</v>
      </c>
      <c r="Z51" s="95">
        <v>0.20899999999999999</v>
      </c>
      <c r="AA51" s="95">
        <v>0.26600000000000001</v>
      </c>
      <c r="AB51" s="95">
        <v>0.29699999999999999</v>
      </c>
      <c r="AC51" s="101">
        <v>0.311</v>
      </c>
      <c r="AD51" s="95">
        <v>0.30499999999999999</v>
      </c>
      <c r="AE51" s="95">
        <v>0.32300000000000001</v>
      </c>
      <c r="AF51" s="95">
        <v>0.307</v>
      </c>
      <c r="AG51" s="95">
        <v>0.307</v>
      </c>
      <c r="AH51" s="101">
        <v>0.33200000000000002</v>
      </c>
      <c r="AI51" s="95">
        <v>0.31900000000000001</v>
      </c>
      <c r="AJ51" s="95">
        <v>0.33</v>
      </c>
      <c r="AK51" s="95">
        <v>0.34</v>
      </c>
      <c r="AL51" s="95">
        <v>0.34300000000000003</v>
      </c>
      <c r="AM51" s="101">
        <v>0.34799999999999998</v>
      </c>
      <c r="AN51" s="95">
        <v>0.35899999999999999</v>
      </c>
      <c r="AO51" s="95">
        <v>0.33600000000000002</v>
      </c>
      <c r="AP51" s="95">
        <v>0.36</v>
      </c>
      <c r="AQ51" s="95">
        <v>0.33800000000000002</v>
      </c>
      <c r="AR51" s="101">
        <v>0.34499999999999997</v>
      </c>
      <c r="AS51" s="95">
        <v>0.35499999999999998</v>
      </c>
      <c r="AT51" s="95">
        <v>0.36299999999999999</v>
      </c>
      <c r="AU51" s="95">
        <v>0.32900000000000001</v>
      </c>
      <c r="AV51" s="95">
        <v>0.33100000000000002</v>
      </c>
      <c r="AW51" s="101">
        <v>0.307</v>
      </c>
      <c r="AX51" s="95">
        <v>0.33400000000000002</v>
      </c>
      <c r="AY51" s="95">
        <v>0.33600000000000002</v>
      </c>
      <c r="AZ51" s="95">
        <v>0.25900000000000001</v>
      </c>
      <c r="BA51" s="95">
        <v>0.29299999999999998</v>
      </c>
      <c r="BB51" s="101">
        <v>0.28799999999999998</v>
      </c>
      <c r="BC51" s="95">
        <v>0.28399999999999997</v>
      </c>
      <c r="BD51" s="95">
        <v>0.30399999999999999</v>
      </c>
      <c r="BE51" s="95">
        <v>0.28100000000000003</v>
      </c>
      <c r="BF51" s="95">
        <v>0.28499999999999998</v>
      </c>
      <c r="BG51" s="101">
        <v>0.221</v>
      </c>
      <c r="BH51" s="95">
        <v>0.313</v>
      </c>
      <c r="BI51" s="95">
        <v>0.17199999999999999</v>
      </c>
      <c r="BJ51" s="95">
        <v>0.25900000000000001</v>
      </c>
      <c r="BK51" s="95">
        <v>0.08</v>
      </c>
      <c r="BL51" s="101">
        <v>0.08</v>
      </c>
      <c r="BM51" s="95">
        <v>0.221</v>
      </c>
      <c r="BN51" s="95">
        <v>3.9E-2</v>
      </c>
      <c r="BO51" s="95">
        <v>7.3999999999999996E-2</v>
      </c>
      <c r="BP51" s="95">
        <v>-6.9000000000000006E-2</v>
      </c>
      <c r="BQ51" s="101">
        <v>0.122</v>
      </c>
      <c r="BR51" s="95">
        <v>4.5999999999999999E-2</v>
      </c>
      <c r="BS51" s="95">
        <v>0.157</v>
      </c>
      <c r="BT51" s="95">
        <v>0.19800000000000001</v>
      </c>
      <c r="BU51" s="95">
        <v>6.5000000000000002E-2</v>
      </c>
      <c r="BV51" s="101">
        <v>-0.64200000000000002</v>
      </c>
      <c r="BW51" s="95">
        <v>0.89700000000000002</v>
      </c>
      <c r="BX51" s="95">
        <v>-0.112</v>
      </c>
      <c r="BY51" s="95">
        <v>0.11799999999999999</v>
      </c>
      <c r="BZ51" s="95">
        <v>4.2000000000000003E-2</v>
      </c>
    </row>
    <row r="52" spans="1:78" outlineLevel="1" x14ac:dyDescent="0.2">
      <c r="A52" s="33" t="s">
        <v>135</v>
      </c>
      <c r="B52" s="24">
        <v>20.10703057000001</v>
      </c>
      <c r="C52" s="24">
        <v>21.116633619999998</v>
      </c>
      <c r="D52" s="97">
        <v>82.9</v>
      </c>
      <c r="E52" s="24">
        <v>19.8</v>
      </c>
      <c r="F52" s="24">
        <v>20.775974119999962</v>
      </c>
      <c r="G52" s="24">
        <v>22.419804680000002</v>
      </c>
      <c r="H52" s="24">
        <v>19.834568459999993</v>
      </c>
      <c r="I52" s="97">
        <v>92.797965720000036</v>
      </c>
      <c r="J52" s="24">
        <v>31.298615150000042</v>
      </c>
      <c r="K52" s="24">
        <v>27.092124909999985</v>
      </c>
      <c r="L52" s="24">
        <v>17.132810429999999</v>
      </c>
      <c r="M52" s="24">
        <v>17.274415230000049</v>
      </c>
      <c r="N52" s="97">
        <v>75.618307899999991</v>
      </c>
      <c r="O52" s="24">
        <v>18.839240099999998</v>
      </c>
      <c r="P52" s="24">
        <v>18.838999999999999</v>
      </c>
      <c r="Q52" s="24">
        <v>21.077000000000002</v>
      </c>
      <c r="R52" s="24">
        <v>15.53775901</v>
      </c>
      <c r="S52" s="97">
        <v>62.3</v>
      </c>
      <c r="T52" s="24">
        <v>14</v>
      </c>
      <c r="U52" s="24">
        <v>7.8</v>
      </c>
      <c r="V52" s="24">
        <v>25.9</v>
      </c>
      <c r="W52" s="24">
        <v>14.5</v>
      </c>
      <c r="X52" s="97">
        <v>36.4</v>
      </c>
      <c r="Y52" s="24">
        <v>7.7</v>
      </c>
      <c r="Z52" s="24">
        <v>12.1</v>
      </c>
      <c r="AA52" s="24">
        <v>8</v>
      </c>
      <c r="AB52" s="24">
        <v>8.6</v>
      </c>
      <c r="AC52" s="97">
        <v>24.2</v>
      </c>
      <c r="AD52" s="24">
        <v>6.9</v>
      </c>
      <c r="AE52" s="24">
        <v>5</v>
      </c>
      <c r="AF52" s="24">
        <v>8</v>
      </c>
      <c r="AG52" s="24">
        <v>4.3</v>
      </c>
      <c r="AH52" s="97">
        <v>33.6</v>
      </c>
      <c r="AI52" s="24">
        <v>8.6</v>
      </c>
      <c r="AJ52" s="24">
        <v>9.1999999999999993</v>
      </c>
      <c r="AK52" s="24">
        <v>9.9</v>
      </c>
      <c r="AL52" s="24">
        <v>5.8</v>
      </c>
      <c r="AM52" s="97">
        <v>24.7</v>
      </c>
      <c r="AN52" s="24">
        <v>6.9</v>
      </c>
      <c r="AO52" s="24">
        <v>6.3</v>
      </c>
      <c r="AP52" s="24">
        <v>6.2</v>
      </c>
      <c r="AQ52" s="24">
        <v>5.3</v>
      </c>
      <c r="AR52" s="97">
        <v>30.1</v>
      </c>
      <c r="AS52" s="24">
        <v>7.3</v>
      </c>
      <c r="AT52" s="24">
        <v>12.6</v>
      </c>
      <c r="AU52" s="24">
        <v>5.3</v>
      </c>
      <c r="AV52" s="24">
        <v>4.9000000000000004</v>
      </c>
      <c r="AW52" s="97">
        <v>28.1</v>
      </c>
      <c r="AX52" s="24">
        <v>13.2</v>
      </c>
      <c r="AY52" s="24">
        <v>3.8</v>
      </c>
      <c r="AZ52" s="24">
        <v>5.5</v>
      </c>
      <c r="BA52" s="24">
        <v>5.5</v>
      </c>
      <c r="BB52" s="97">
        <v>14.8</v>
      </c>
      <c r="BC52" s="24">
        <v>3.3</v>
      </c>
      <c r="BD52" s="24">
        <v>3.8</v>
      </c>
      <c r="BE52" s="24">
        <v>5</v>
      </c>
      <c r="BF52" s="24">
        <v>2.7</v>
      </c>
      <c r="BG52" s="97">
        <v>27.2</v>
      </c>
      <c r="BH52" s="24">
        <v>-4.3</v>
      </c>
      <c r="BI52" s="24">
        <v>16.3</v>
      </c>
      <c r="BJ52" s="24">
        <v>8</v>
      </c>
      <c r="BK52" s="24">
        <v>7.1</v>
      </c>
      <c r="BL52" s="97">
        <v>57.4</v>
      </c>
      <c r="BM52" s="24">
        <v>13.6</v>
      </c>
      <c r="BN52" s="24">
        <v>16.600000000000001</v>
      </c>
      <c r="BO52" s="24">
        <v>15.7</v>
      </c>
      <c r="BP52" s="24">
        <v>11.5</v>
      </c>
      <c r="BQ52" s="97">
        <v>54</v>
      </c>
      <c r="BR52" s="24">
        <v>7.1</v>
      </c>
      <c r="BS52" s="24">
        <v>25.3</v>
      </c>
      <c r="BT52" s="24">
        <v>15.4</v>
      </c>
      <c r="BU52" s="24">
        <v>6.2</v>
      </c>
      <c r="BV52" s="97">
        <v>17.8</v>
      </c>
      <c r="BW52" s="24">
        <v>3.3</v>
      </c>
      <c r="BX52" s="24">
        <v>5.2</v>
      </c>
      <c r="BY52" s="24">
        <v>6.1</v>
      </c>
      <c r="BZ52" s="24">
        <v>3.2</v>
      </c>
    </row>
    <row r="53" spans="1:78" outlineLevel="1" x14ac:dyDescent="0.2">
      <c r="A53" s="19" t="s">
        <v>109</v>
      </c>
      <c r="B53" s="54">
        <f t="shared" ref="B53:B54" si="25">B10</f>
        <v>481.28503057</v>
      </c>
      <c r="C53" s="54">
        <f t="shared" ref="C53:BN54" si="26">C10</f>
        <v>420.66863361999998</v>
      </c>
      <c r="D53" s="108">
        <f t="shared" si="26"/>
        <v>1338.3</v>
      </c>
      <c r="E53" s="54">
        <f t="shared" si="26"/>
        <v>374.5</v>
      </c>
      <c r="F53" s="54">
        <f t="shared" si="26"/>
        <v>355.20097411999996</v>
      </c>
      <c r="G53" s="54">
        <f t="shared" si="26"/>
        <v>317.53935399000005</v>
      </c>
      <c r="H53" s="54">
        <f t="shared" si="26"/>
        <v>291.01956845999996</v>
      </c>
      <c r="I53" s="108">
        <f t="shared" si="26"/>
        <v>984.24196571999994</v>
      </c>
      <c r="J53" s="54">
        <f t="shared" si="26"/>
        <v>261.71761515000003</v>
      </c>
      <c r="K53" s="54">
        <f t="shared" si="26"/>
        <v>293.63512491</v>
      </c>
      <c r="L53" s="54">
        <f t="shared" si="26"/>
        <v>228.85681043000002</v>
      </c>
      <c r="M53" s="54">
        <f t="shared" si="26"/>
        <v>200.03241523000005</v>
      </c>
      <c r="N53" s="108">
        <f t="shared" si="26"/>
        <v>684.23730790000013</v>
      </c>
      <c r="O53" s="54">
        <f t="shared" si="26"/>
        <v>186.4792401</v>
      </c>
      <c r="P53" s="54">
        <f t="shared" si="26"/>
        <v>189.44400000000002</v>
      </c>
      <c r="Q53" s="54">
        <f t="shared" si="26"/>
        <v>158.81299999999999</v>
      </c>
      <c r="R53" s="54">
        <f t="shared" si="26"/>
        <v>148.19999999999999</v>
      </c>
      <c r="S53" s="108">
        <f t="shared" si="26"/>
        <v>337</v>
      </c>
      <c r="T53" s="54">
        <f t="shared" si="26"/>
        <v>82.8</v>
      </c>
      <c r="U53" s="54">
        <f t="shared" si="26"/>
        <v>32.200000000000003</v>
      </c>
      <c r="V53" s="54">
        <f t="shared" si="26"/>
        <v>102.2</v>
      </c>
      <c r="W53" s="54">
        <f t="shared" si="26"/>
        <v>119.8</v>
      </c>
      <c r="X53" s="108">
        <f t="shared" si="26"/>
        <v>487.7</v>
      </c>
      <c r="Y53" s="54">
        <f t="shared" si="26"/>
        <v>-56.6</v>
      </c>
      <c r="Z53" s="54">
        <f t="shared" si="26"/>
        <v>162.69999999999999</v>
      </c>
      <c r="AA53" s="54">
        <f t="shared" si="26"/>
        <v>194.1</v>
      </c>
      <c r="AB53" s="54">
        <f t="shared" si="26"/>
        <v>187.5</v>
      </c>
      <c r="AC53" s="108">
        <f t="shared" si="26"/>
        <v>734.6</v>
      </c>
      <c r="AD53" s="54">
        <f t="shared" si="26"/>
        <v>216.4</v>
      </c>
      <c r="AE53" s="54">
        <f t="shared" si="26"/>
        <v>216.3</v>
      </c>
      <c r="AF53" s="54">
        <f t="shared" si="26"/>
        <v>169.8</v>
      </c>
      <c r="AG53" s="54">
        <f t="shared" si="26"/>
        <v>132.1</v>
      </c>
      <c r="AH53" s="108">
        <f t="shared" si="26"/>
        <v>681.7</v>
      </c>
      <c r="AI53" s="54">
        <f t="shared" si="26"/>
        <v>181.7</v>
      </c>
      <c r="AJ53" s="54">
        <f t="shared" si="26"/>
        <v>177.3</v>
      </c>
      <c r="AK53" s="54">
        <f t="shared" si="26"/>
        <v>176.4</v>
      </c>
      <c r="AL53" s="54">
        <f t="shared" si="26"/>
        <v>146.4</v>
      </c>
      <c r="AM53" s="108">
        <f t="shared" si="26"/>
        <v>610.5</v>
      </c>
      <c r="AN53" s="54">
        <f t="shared" si="26"/>
        <v>170.2</v>
      </c>
      <c r="AO53" s="54">
        <f t="shared" si="26"/>
        <v>161.30000000000001</v>
      </c>
      <c r="AP53" s="54">
        <f t="shared" si="26"/>
        <v>150</v>
      </c>
      <c r="AQ53" s="54">
        <f t="shared" si="26"/>
        <v>128.9</v>
      </c>
      <c r="AR53" s="108">
        <f t="shared" si="26"/>
        <v>498.8</v>
      </c>
      <c r="AS53" s="54">
        <f t="shared" si="26"/>
        <v>134</v>
      </c>
      <c r="AT53" s="54">
        <f t="shared" si="26"/>
        <v>143.69999999999999</v>
      </c>
      <c r="AU53" s="54">
        <f t="shared" si="26"/>
        <v>108.8</v>
      </c>
      <c r="AV53" s="54">
        <f t="shared" si="26"/>
        <v>112.3</v>
      </c>
      <c r="AW53" s="108">
        <f t="shared" si="26"/>
        <v>351.1</v>
      </c>
      <c r="AX53" s="54">
        <f t="shared" si="26"/>
        <v>109.1</v>
      </c>
      <c r="AY53" s="54">
        <f t="shared" si="26"/>
        <v>94.8</v>
      </c>
      <c r="AZ53" s="54">
        <f t="shared" si="26"/>
        <v>73</v>
      </c>
      <c r="BA53" s="54">
        <f t="shared" si="26"/>
        <v>74.3</v>
      </c>
      <c r="BB53" s="108">
        <f t="shared" si="26"/>
        <v>260.2</v>
      </c>
      <c r="BC53" s="54">
        <f t="shared" si="26"/>
        <v>61.9</v>
      </c>
      <c r="BD53" s="54">
        <f t="shared" si="26"/>
        <v>71.2</v>
      </c>
      <c r="BE53" s="54">
        <f t="shared" si="26"/>
        <v>73.3</v>
      </c>
      <c r="BF53" s="54">
        <f t="shared" si="26"/>
        <v>53.8</v>
      </c>
      <c r="BG53" s="108">
        <f t="shared" si="26"/>
        <v>153.1</v>
      </c>
      <c r="BH53" s="54">
        <f t="shared" si="26"/>
        <v>45.3</v>
      </c>
      <c r="BI53" s="54">
        <f t="shared" si="26"/>
        <v>38.5</v>
      </c>
      <c r="BJ53" s="54">
        <f t="shared" si="26"/>
        <v>53.8</v>
      </c>
      <c r="BK53" s="54">
        <f t="shared" si="26"/>
        <v>15.6</v>
      </c>
      <c r="BL53" s="108">
        <f t="shared" si="26"/>
        <v>122.7</v>
      </c>
      <c r="BM53" s="54">
        <f t="shared" si="26"/>
        <v>61.2</v>
      </c>
      <c r="BN53" s="54">
        <f t="shared" si="26"/>
        <v>24.2</v>
      </c>
      <c r="BO53" s="54">
        <f t="shared" ref="BO53:BY54" si="27">BO10</f>
        <v>35.4</v>
      </c>
      <c r="BP53" s="54">
        <f t="shared" si="27"/>
        <v>1.9</v>
      </c>
      <c r="BQ53" s="108">
        <f t="shared" si="27"/>
        <v>184.5</v>
      </c>
      <c r="BR53" s="54">
        <f t="shared" si="27"/>
        <v>16.100000000000001</v>
      </c>
      <c r="BS53" s="54">
        <f t="shared" si="27"/>
        <v>73.5</v>
      </c>
      <c r="BT53" s="54">
        <f t="shared" si="27"/>
        <v>69.599999999999994</v>
      </c>
      <c r="BU53" s="54">
        <f t="shared" si="27"/>
        <v>25.3</v>
      </c>
      <c r="BV53" s="108">
        <f t="shared" si="27"/>
        <v>-264.10000000000002</v>
      </c>
      <c r="BW53" s="54">
        <f t="shared" si="27"/>
        <v>-297.60000000000002</v>
      </c>
      <c r="BX53" s="54">
        <f t="shared" si="27"/>
        <v>-21.4</v>
      </c>
      <c r="BY53" s="54">
        <f t="shared" si="27"/>
        <v>42</v>
      </c>
      <c r="BZ53" s="54">
        <f>BZ10</f>
        <v>12.9</v>
      </c>
    </row>
    <row r="54" spans="1:78" outlineLevel="1" x14ac:dyDescent="0.2">
      <c r="A54" s="43" t="s">
        <v>136</v>
      </c>
      <c r="B54" s="95">
        <f t="shared" si="25"/>
        <v>0.37307702429068201</v>
      </c>
      <c r="C54" s="95">
        <f t="shared" si="26"/>
        <v>0.35504945795004628</v>
      </c>
      <c r="D54" s="101">
        <f t="shared" si="26"/>
        <v>0.32067379115349598</v>
      </c>
      <c r="E54" s="95">
        <f t="shared" si="26"/>
        <v>0.31702361804791335</v>
      </c>
      <c r="F54" s="95">
        <f t="shared" si="26"/>
        <v>0.31285427136510485</v>
      </c>
      <c r="G54" s="95">
        <f t="shared" si="26"/>
        <v>0.32026721419452558</v>
      </c>
      <c r="H54" s="95">
        <f t="shared" si="26"/>
        <v>0.33634665237385825</v>
      </c>
      <c r="I54" s="101">
        <f t="shared" si="26"/>
        <v>0.29967168007804162</v>
      </c>
      <c r="J54" s="95">
        <f t="shared" si="26"/>
        <v>0.3076971005879594</v>
      </c>
      <c r="K54" s="95">
        <f t="shared" si="26"/>
        <v>0.32194221621271962</v>
      </c>
      <c r="L54" s="95">
        <f t="shared" si="26"/>
        <v>0.2945746466496591</v>
      </c>
      <c r="M54" s="95">
        <f t="shared" si="26"/>
        <v>0.26855323638789996</v>
      </c>
      <c r="N54" s="101">
        <f t="shared" si="26"/>
        <v>0.23569300813237776</v>
      </c>
      <c r="O54" s="95">
        <f t="shared" si="26"/>
        <v>0.24703163429949132</v>
      </c>
      <c r="P54" s="95">
        <f t="shared" si="26"/>
        <v>0.24092726551292618</v>
      </c>
      <c r="Q54" s="95">
        <f t="shared" si="26"/>
        <v>0.22353797300873246</v>
      </c>
      <c r="R54" s="95">
        <f t="shared" si="26"/>
        <v>0.22750997850782928</v>
      </c>
      <c r="S54" s="101">
        <f t="shared" si="26"/>
        <v>0.13968332918842744</v>
      </c>
      <c r="T54" s="95">
        <f t="shared" si="26"/>
        <v>0.13119949294881952</v>
      </c>
      <c r="U54" s="95">
        <f t="shared" si="26"/>
        <v>5.6175854849965109E-2</v>
      </c>
      <c r="V54" s="95">
        <f t="shared" si="26"/>
        <v>0.16302440580634872</v>
      </c>
      <c r="W54" s="95">
        <f t="shared" si="26"/>
        <v>0.20605435156518748</v>
      </c>
      <c r="X54" s="101">
        <f t="shared" si="26"/>
        <v>0.19200787401574804</v>
      </c>
      <c r="Y54" s="95">
        <f t="shared" si="26"/>
        <v>-0.1094354215003867</v>
      </c>
      <c r="Z54" s="95">
        <f t="shared" si="26"/>
        <v>0.22559622850804212</v>
      </c>
      <c r="AA54" s="95">
        <f t="shared" si="26"/>
        <v>0.2778016316015457</v>
      </c>
      <c r="AB54" s="95">
        <f t="shared" si="26"/>
        <v>0.31099684856526788</v>
      </c>
      <c r="AC54" s="101">
        <f t="shared" si="26"/>
        <v>0.32185418857343145</v>
      </c>
      <c r="AD54" s="95">
        <f t="shared" si="26"/>
        <v>0.31549788598921125</v>
      </c>
      <c r="AE54" s="95">
        <f t="shared" si="26"/>
        <v>0.33048128342245991</v>
      </c>
      <c r="AF54" s="95">
        <f t="shared" si="26"/>
        <v>0.32275232845466645</v>
      </c>
      <c r="AG54" s="95">
        <f t="shared" si="26"/>
        <v>0.31770081770081771</v>
      </c>
      <c r="AH54" s="101">
        <f t="shared" si="26"/>
        <v>0.34957181682990618</v>
      </c>
      <c r="AI54" s="95">
        <f t="shared" si="26"/>
        <v>0.33456085435463079</v>
      </c>
      <c r="AJ54" s="95">
        <f t="shared" si="26"/>
        <v>0.34867256637168142</v>
      </c>
      <c r="AK54" s="95">
        <f t="shared" si="26"/>
        <v>0.36066244121856472</v>
      </c>
      <c r="AL54" s="95">
        <f t="shared" si="26"/>
        <v>0.35768385047642315</v>
      </c>
      <c r="AM54" s="101">
        <f t="shared" si="26"/>
        <v>0.36311187771367393</v>
      </c>
      <c r="AN54" s="95">
        <f t="shared" si="26"/>
        <v>0.37439507259128901</v>
      </c>
      <c r="AO54" s="95">
        <f t="shared" si="26"/>
        <v>0.34951245937161435</v>
      </c>
      <c r="AP54" s="95">
        <f t="shared" si="26"/>
        <v>0.37584565271861686</v>
      </c>
      <c r="AQ54" s="95">
        <f t="shared" si="26"/>
        <v>0.35208959300737502</v>
      </c>
      <c r="AR54" s="101">
        <f t="shared" si="26"/>
        <v>0.36733190956624195</v>
      </c>
      <c r="AS54" s="95">
        <f t="shared" si="26"/>
        <v>0.37513997760358342</v>
      </c>
      <c r="AT54" s="95">
        <f t="shared" si="26"/>
        <v>0.39762036524626454</v>
      </c>
      <c r="AU54" s="95">
        <f t="shared" si="26"/>
        <v>0.34583598219961853</v>
      </c>
      <c r="AV54" s="95">
        <f t="shared" si="26"/>
        <v>0.34585771481367417</v>
      </c>
      <c r="AW54" s="101">
        <f t="shared" si="26"/>
        <v>0.33352332098413606</v>
      </c>
      <c r="AX54" s="95">
        <f t="shared" si="26"/>
        <v>0.38027187173231092</v>
      </c>
      <c r="AY54" s="95">
        <f t="shared" si="26"/>
        <v>0.35046210720887244</v>
      </c>
      <c r="AZ54" s="95">
        <f t="shared" si="26"/>
        <v>0.28001534330648253</v>
      </c>
      <c r="BA54" s="95">
        <f t="shared" si="26"/>
        <v>0.31670929241261719</v>
      </c>
      <c r="BB54" s="101">
        <f t="shared" si="26"/>
        <v>0.30575793184488836</v>
      </c>
      <c r="BC54" s="95">
        <f t="shared" si="26"/>
        <v>0.29932301740812378</v>
      </c>
      <c r="BD54" s="95">
        <f t="shared" si="26"/>
        <v>0.32129963898916969</v>
      </c>
      <c r="BE54" s="95">
        <f t="shared" si="26"/>
        <v>0.30152200740436036</v>
      </c>
      <c r="BF54" s="95">
        <f t="shared" si="26"/>
        <v>0.29988851727982158</v>
      </c>
      <c r="BG54" s="101">
        <f t="shared" si="26"/>
        <v>0.26854937730222767</v>
      </c>
      <c r="BH54" s="95">
        <f t="shared" si="26"/>
        <v>0.28616550852811112</v>
      </c>
      <c r="BI54" s="95">
        <f t="shared" si="26"/>
        <v>0.29868114817688129</v>
      </c>
      <c r="BJ54" s="95">
        <f t="shared" si="26"/>
        <v>0.30412662521198414</v>
      </c>
      <c r="BK54" s="95">
        <f t="shared" si="26"/>
        <v>0.14716981132075471</v>
      </c>
      <c r="BL54" s="101">
        <f t="shared" si="26"/>
        <v>0.15009174311926607</v>
      </c>
      <c r="BM54" s="95">
        <f t="shared" si="26"/>
        <v>0.28478362028850629</v>
      </c>
      <c r="BN54" s="95">
        <f t="shared" si="26"/>
        <v>0.12359550561797751</v>
      </c>
      <c r="BO54" s="95">
        <f t="shared" si="27"/>
        <v>0.13283302063789867</v>
      </c>
      <c r="BP54" s="95">
        <f t="shared" si="27"/>
        <v>1.3542409123307198E-2</v>
      </c>
      <c r="BQ54" s="101">
        <f t="shared" si="27"/>
        <v>0.17257506313721824</v>
      </c>
      <c r="BR54" s="95">
        <f t="shared" si="27"/>
        <v>8.2989690721649495E-2</v>
      </c>
      <c r="BS54" s="95">
        <f t="shared" si="27"/>
        <v>0.2387914230019493</v>
      </c>
      <c r="BT54" s="95">
        <f t="shared" si="27"/>
        <v>0.25457205559619606</v>
      </c>
      <c r="BU54" s="95">
        <f t="shared" si="27"/>
        <v>8.611300204220558E-2</v>
      </c>
      <c r="BV54" s="101">
        <f t="shared" si="27"/>
        <v>-0.60118370134304577</v>
      </c>
      <c r="BW54" s="95">
        <f t="shared" si="27"/>
        <v>0.88756337608112146</v>
      </c>
      <c r="BX54" s="95">
        <f t="shared" si="27"/>
        <v>-9.0181205225453004E-2</v>
      </c>
      <c r="BY54" s="95">
        <f t="shared" si="27"/>
        <v>0.13847675568743817</v>
      </c>
      <c r="BZ54" s="95">
        <f>BZ11</f>
        <v>5.5128205128205127E-2</v>
      </c>
    </row>
    <row r="55" spans="1:78" outlineLevel="1" x14ac:dyDescent="0.2">
      <c r="A55" s="19" t="s">
        <v>259</v>
      </c>
      <c r="B55" s="54">
        <v>475.41236569</v>
      </c>
      <c r="C55" s="54">
        <v>413.54366082000001</v>
      </c>
      <c r="D55" s="108">
        <v>1325.4</v>
      </c>
      <c r="E55" s="54">
        <v>370.5</v>
      </c>
      <c r="F55" s="54">
        <v>352.09090801999997</v>
      </c>
      <c r="G55" s="54">
        <v>314.27950230000005</v>
      </c>
      <c r="H55" s="54">
        <v>288.58376754</v>
      </c>
      <c r="I55" s="108">
        <v>980.36211810999998</v>
      </c>
      <c r="J55" s="54">
        <v>257.83776754000002</v>
      </c>
      <c r="K55" s="54">
        <f>K53</f>
        <v>293.63512491</v>
      </c>
      <c r="L55" s="54">
        <f t="shared" ref="L55:BW55" si="28">L53</f>
        <v>228.85681043000002</v>
      </c>
      <c r="M55" s="54">
        <f t="shared" si="28"/>
        <v>200.03241523000005</v>
      </c>
      <c r="N55" s="108">
        <f t="shared" si="28"/>
        <v>684.23730790000013</v>
      </c>
      <c r="O55" s="54">
        <f t="shared" si="28"/>
        <v>186.4792401</v>
      </c>
      <c r="P55" s="54">
        <f t="shared" si="28"/>
        <v>189.44400000000002</v>
      </c>
      <c r="Q55" s="54">
        <f t="shared" si="28"/>
        <v>158.81299999999999</v>
      </c>
      <c r="R55" s="54">
        <f t="shared" si="28"/>
        <v>148.19999999999999</v>
      </c>
      <c r="S55" s="108">
        <f t="shared" si="28"/>
        <v>337</v>
      </c>
      <c r="T55" s="54">
        <f t="shared" si="28"/>
        <v>82.8</v>
      </c>
      <c r="U55" s="54">
        <f t="shared" si="28"/>
        <v>32.200000000000003</v>
      </c>
      <c r="V55" s="54">
        <f t="shared" si="28"/>
        <v>102.2</v>
      </c>
      <c r="W55" s="54">
        <f t="shared" si="28"/>
        <v>119.8</v>
      </c>
      <c r="X55" s="108">
        <f t="shared" si="28"/>
        <v>487.7</v>
      </c>
      <c r="Y55" s="54">
        <f t="shared" si="28"/>
        <v>-56.6</v>
      </c>
      <c r="Z55" s="54">
        <f t="shared" si="28"/>
        <v>162.69999999999999</v>
      </c>
      <c r="AA55" s="54">
        <f t="shared" si="28"/>
        <v>194.1</v>
      </c>
      <c r="AB55" s="54">
        <f t="shared" si="28"/>
        <v>187.5</v>
      </c>
      <c r="AC55" s="108">
        <f t="shared" si="28"/>
        <v>734.6</v>
      </c>
      <c r="AD55" s="54">
        <f t="shared" si="28"/>
        <v>216.4</v>
      </c>
      <c r="AE55" s="54">
        <f t="shared" si="28"/>
        <v>216.3</v>
      </c>
      <c r="AF55" s="54">
        <f t="shared" si="28"/>
        <v>169.8</v>
      </c>
      <c r="AG55" s="54">
        <f t="shared" si="28"/>
        <v>132.1</v>
      </c>
      <c r="AH55" s="108">
        <f t="shared" si="28"/>
        <v>681.7</v>
      </c>
      <c r="AI55" s="54">
        <f t="shared" si="28"/>
        <v>181.7</v>
      </c>
      <c r="AJ55" s="54">
        <f t="shared" si="28"/>
        <v>177.3</v>
      </c>
      <c r="AK55" s="54">
        <f t="shared" si="28"/>
        <v>176.4</v>
      </c>
      <c r="AL55" s="54">
        <f t="shared" si="28"/>
        <v>146.4</v>
      </c>
      <c r="AM55" s="108">
        <f t="shared" si="28"/>
        <v>610.5</v>
      </c>
      <c r="AN55" s="54">
        <f t="shared" si="28"/>
        <v>170.2</v>
      </c>
      <c r="AO55" s="54">
        <f t="shared" si="28"/>
        <v>161.30000000000001</v>
      </c>
      <c r="AP55" s="54">
        <f t="shared" si="28"/>
        <v>150</v>
      </c>
      <c r="AQ55" s="54">
        <f t="shared" si="28"/>
        <v>128.9</v>
      </c>
      <c r="AR55" s="108">
        <f t="shared" si="28"/>
        <v>498.8</v>
      </c>
      <c r="AS55" s="54">
        <f t="shared" si="28"/>
        <v>134</v>
      </c>
      <c r="AT55" s="54">
        <f t="shared" si="28"/>
        <v>143.69999999999999</v>
      </c>
      <c r="AU55" s="54">
        <f t="shared" si="28"/>
        <v>108.8</v>
      </c>
      <c r="AV55" s="54">
        <f t="shared" si="28"/>
        <v>112.3</v>
      </c>
      <c r="AW55" s="108">
        <f t="shared" si="28"/>
        <v>351.1</v>
      </c>
      <c r="AX55" s="54">
        <f t="shared" si="28"/>
        <v>109.1</v>
      </c>
      <c r="AY55" s="54">
        <f t="shared" si="28"/>
        <v>94.8</v>
      </c>
      <c r="AZ55" s="54">
        <f t="shared" si="28"/>
        <v>73</v>
      </c>
      <c r="BA55" s="54">
        <f t="shared" si="28"/>
        <v>74.3</v>
      </c>
      <c r="BB55" s="108">
        <f t="shared" si="28"/>
        <v>260.2</v>
      </c>
      <c r="BC55" s="54">
        <f t="shared" si="28"/>
        <v>61.9</v>
      </c>
      <c r="BD55" s="54">
        <f t="shared" si="28"/>
        <v>71.2</v>
      </c>
      <c r="BE55" s="54">
        <f t="shared" si="28"/>
        <v>73.3</v>
      </c>
      <c r="BF55" s="54">
        <f t="shared" si="28"/>
        <v>53.8</v>
      </c>
      <c r="BG55" s="108">
        <f t="shared" si="28"/>
        <v>153.1</v>
      </c>
      <c r="BH55" s="54">
        <f t="shared" si="28"/>
        <v>45.3</v>
      </c>
      <c r="BI55" s="54">
        <f t="shared" si="28"/>
        <v>38.5</v>
      </c>
      <c r="BJ55" s="54">
        <f t="shared" si="28"/>
        <v>53.8</v>
      </c>
      <c r="BK55" s="54">
        <f t="shared" si="28"/>
        <v>15.6</v>
      </c>
      <c r="BL55" s="108">
        <f t="shared" si="28"/>
        <v>122.7</v>
      </c>
      <c r="BM55" s="54">
        <f t="shared" si="28"/>
        <v>61.2</v>
      </c>
      <c r="BN55" s="54">
        <f t="shared" si="28"/>
        <v>24.2</v>
      </c>
      <c r="BO55" s="54">
        <f t="shared" si="28"/>
        <v>35.4</v>
      </c>
      <c r="BP55" s="54">
        <f t="shared" si="28"/>
        <v>1.9</v>
      </c>
      <c r="BQ55" s="108">
        <f t="shared" si="28"/>
        <v>184.5</v>
      </c>
      <c r="BR55" s="54">
        <f t="shared" si="28"/>
        <v>16.100000000000001</v>
      </c>
      <c r="BS55" s="54">
        <f t="shared" si="28"/>
        <v>73.5</v>
      </c>
      <c r="BT55" s="54">
        <f t="shared" si="28"/>
        <v>69.599999999999994</v>
      </c>
      <c r="BU55" s="54">
        <f t="shared" si="28"/>
        <v>25.3</v>
      </c>
      <c r="BV55" s="108">
        <f t="shared" si="28"/>
        <v>-264.10000000000002</v>
      </c>
      <c r="BW55" s="54">
        <f t="shared" si="28"/>
        <v>-297.60000000000002</v>
      </c>
      <c r="BX55" s="54">
        <f t="shared" ref="BX55:BZ55" si="29">BX53</f>
        <v>-21.4</v>
      </c>
      <c r="BY55" s="54">
        <f t="shared" si="29"/>
        <v>42</v>
      </c>
      <c r="BZ55" s="54">
        <f t="shared" si="29"/>
        <v>12.9</v>
      </c>
    </row>
    <row r="56" spans="1:78" outlineLevel="1" x14ac:dyDescent="0.2">
      <c r="A56" s="43" t="s">
        <v>260</v>
      </c>
      <c r="B56" s="95">
        <f t="shared" ref="B56" si="30">B12</f>
        <v>0.37665621998629345</v>
      </c>
      <c r="C56" s="95">
        <f t="shared" ref="C56:E56" si="31">C12</f>
        <v>0.37542636208285596</v>
      </c>
      <c r="D56" s="101">
        <f t="shared" si="31"/>
        <v>0.32900000000000001</v>
      </c>
      <c r="E56" s="95">
        <f t="shared" si="31"/>
        <v>0.31900000000000001</v>
      </c>
      <c r="F56" s="95">
        <f>F12</f>
        <v>0.32825787064723028</v>
      </c>
      <c r="G56" s="95">
        <f>G12</f>
        <v>0.33152182973978711</v>
      </c>
      <c r="H56" s="95">
        <f>H12</f>
        <v>0.33959040950818059</v>
      </c>
      <c r="I56" s="101">
        <f>I12</f>
        <v>0.30765709867236374</v>
      </c>
      <c r="J56" s="95">
        <f>J12</f>
        <v>0.34254617685087857</v>
      </c>
      <c r="K56" s="95">
        <f t="shared" ref="K56:BV56" si="32">K12</f>
        <v>0.32194221621271962</v>
      </c>
      <c r="L56" s="95">
        <f t="shared" si="32"/>
        <v>0.2945746466496591</v>
      </c>
      <c r="M56" s="95">
        <f t="shared" si="32"/>
        <v>0.26855323638789996</v>
      </c>
      <c r="N56" s="101">
        <f t="shared" si="32"/>
        <v>0.23569300813237776</v>
      </c>
      <c r="O56" s="95">
        <f t="shared" si="32"/>
        <v>0.24703163429949132</v>
      </c>
      <c r="P56" s="95">
        <f t="shared" si="32"/>
        <v>0.24092726551292618</v>
      </c>
      <c r="Q56" s="95">
        <f t="shared" si="32"/>
        <v>0.22353797300873246</v>
      </c>
      <c r="R56" s="95">
        <f t="shared" si="32"/>
        <v>0.22750997850782928</v>
      </c>
      <c r="S56" s="101">
        <f t="shared" si="32"/>
        <v>0.13968332918842744</v>
      </c>
      <c r="T56" s="95">
        <f t="shared" si="32"/>
        <v>0.13119949294881952</v>
      </c>
      <c r="U56" s="95">
        <f t="shared" si="32"/>
        <v>5.6175854849965109E-2</v>
      </c>
      <c r="V56" s="95">
        <f t="shared" si="32"/>
        <v>0.16302440580634872</v>
      </c>
      <c r="W56" s="95">
        <f t="shared" si="32"/>
        <v>0.20605435156518748</v>
      </c>
      <c r="X56" s="101">
        <f t="shared" si="32"/>
        <v>0.19200787401574804</v>
      </c>
      <c r="Y56" s="95">
        <f t="shared" si="32"/>
        <v>-0.1094354215003867</v>
      </c>
      <c r="Z56" s="95">
        <f t="shared" si="32"/>
        <v>0.22559622850804212</v>
      </c>
      <c r="AA56" s="95">
        <f t="shared" si="32"/>
        <v>0.2778016316015457</v>
      </c>
      <c r="AB56" s="95">
        <f t="shared" si="32"/>
        <v>0.31099684856526788</v>
      </c>
      <c r="AC56" s="101">
        <f t="shared" si="32"/>
        <v>0.32185418857343145</v>
      </c>
      <c r="AD56" s="95">
        <f t="shared" si="32"/>
        <v>0.31549788598921125</v>
      </c>
      <c r="AE56" s="95">
        <f t="shared" si="32"/>
        <v>0.33048128342245991</v>
      </c>
      <c r="AF56" s="95">
        <f t="shared" si="32"/>
        <v>0.32275232845466645</v>
      </c>
      <c r="AG56" s="95">
        <f t="shared" si="32"/>
        <v>0.31770081770081771</v>
      </c>
      <c r="AH56" s="101">
        <f t="shared" si="32"/>
        <v>0.34957181682990618</v>
      </c>
      <c r="AI56" s="95">
        <f t="shared" si="32"/>
        <v>0.33456085435463079</v>
      </c>
      <c r="AJ56" s="95">
        <f t="shared" si="32"/>
        <v>0.34867256637168142</v>
      </c>
      <c r="AK56" s="95">
        <f t="shared" si="32"/>
        <v>0.36066244121856472</v>
      </c>
      <c r="AL56" s="95">
        <f t="shared" si="32"/>
        <v>0.35768385047642315</v>
      </c>
      <c r="AM56" s="101">
        <f t="shared" si="32"/>
        <v>0.36311187771367393</v>
      </c>
      <c r="AN56" s="95">
        <f t="shared" si="32"/>
        <v>0.37439507259128901</v>
      </c>
      <c r="AO56" s="95">
        <f t="shared" si="32"/>
        <v>0.34951245937161435</v>
      </c>
      <c r="AP56" s="95">
        <f t="shared" si="32"/>
        <v>0.37584565271861686</v>
      </c>
      <c r="AQ56" s="95">
        <f t="shared" si="32"/>
        <v>0.35208959300737502</v>
      </c>
      <c r="AR56" s="101">
        <f t="shared" si="32"/>
        <v>0.36733190956624195</v>
      </c>
      <c r="AS56" s="95">
        <f t="shared" si="32"/>
        <v>0.37513997760358342</v>
      </c>
      <c r="AT56" s="95">
        <f t="shared" si="32"/>
        <v>0.39762036524626454</v>
      </c>
      <c r="AU56" s="95">
        <f t="shared" si="32"/>
        <v>0.34583598219961853</v>
      </c>
      <c r="AV56" s="95">
        <f t="shared" si="32"/>
        <v>0.34585771481367417</v>
      </c>
      <c r="AW56" s="101">
        <f t="shared" si="32"/>
        <v>0.33352332098413606</v>
      </c>
      <c r="AX56" s="95">
        <f t="shared" si="32"/>
        <v>0.38027187173231092</v>
      </c>
      <c r="AY56" s="95">
        <f t="shared" si="32"/>
        <v>0.35046210720887244</v>
      </c>
      <c r="AZ56" s="95">
        <f t="shared" si="32"/>
        <v>0.28001534330648253</v>
      </c>
      <c r="BA56" s="95">
        <f t="shared" si="32"/>
        <v>0.31670929241261719</v>
      </c>
      <c r="BB56" s="101">
        <f t="shared" si="32"/>
        <v>0.30575793184488836</v>
      </c>
      <c r="BC56" s="95">
        <f t="shared" si="32"/>
        <v>0.29932301740812378</v>
      </c>
      <c r="BD56" s="95">
        <f t="shared" si="32"/>
        <v>0.32129963898916969</v>
      </c>
      <c r="BE56" s="95">
        <f t="shared" si="32"/>
        <v>0.30152200740436036</v>
      </c>
      <c r="BF56" s="95">
        <f t="shared" si="32"/>
        <v>0.29988851727982158</v>
      </c>
      <c r="BG56" s="101">
        <f t="shared" si="32"/>
        <v>0.26854937730222767</v>
      </c>
      <c r="BH56" s="95">
        <f t="shared" si="32"/>
        <v>0.28616550852811112</v>
      </c>
      <c r="BI56" s="95">
        <f t="shared" si="32"/>
        <v>0.29868114817688129</v>
      </c>
      <c r="BJ56" s="95">
        <f t="shared" si="32"/>
        <v>0.30412662521198414</v>
      </c>
      <c r="BK56" s="95">
        <f t="shared" si="32"/>
        <v>0.14716981132075471</v>
      </c>
      <c r="BL56" s="101">
        <f t="shared" si="32"/>
        <v>0.15009174311926607</v>
      </c>
      <c r="BM56" s="95">
        <f t="shared" si="32"/>
        <v>0.28478362028850629</v>
      </c>
      <c r="BN56" s="95">
        <f t="shared" si="32"/>
        <v>0.12359550561797751</v>
      </c>
      <c r="BO56" s="95">
        <f t="shared" si="32"/>
        <v>0.13283302063789867</v>
      </c>
      <c r="BP56" s="95">
        <f t="shared" si="32"/>
        <v>1.3542409123307198E-2</v>
      </c>
      <c r="BQ56" s="101">
        <f t="shared" si="32"/>
        <v>0.17257506313721824</v>
      </c>
      <c r="BR56" s="95">
        <f t="shared" si="32"/>
        <v>8.2989690721649495E-2</v>
      </c>
      <c r="BS56" s="95">
        <f t="shared" si="32"/>
        <v>0.2387914230019493</v>
      </c>
      <c r="BT56" s="95">
        <f t="shared" si="32"/>
        <v>0.25457205559619606</v>
      </c>
      <c r="BU56" s="95">
        <f t="shared" si="32"/>
        <v>8.611300204220558E-2</v>
      </c>
      <c r="BV56" s="101">
        <f t="shared" si="32"/>
        <v>-0.60118370134304577</v>
      </c>
      <c r="BW56" s="95">
        <f t="shared" ref="BW56:BZ56" si="33">BW12</f>
        <v>0.88756337608112146</v>
      </c>
      <c r="BX56" s="95">
        <f t="shared" si="33"/>
        <v>-9.0181205225453004E-2</v>
      </c>
      <c r="BY56" s="95">
        <f t="shared" si="33"/>
        <v>0.13847675568743817</v>
      </c>
      <c r="BZ56" s="95">
        <f t="shared" si="33"/>
        <v>5.5128205128205127E-2</v>
      </c>
    </row>
    <row r="57" spans="1:78" outlineLevel="1" x14ac:dyDescent="0.2">
      <c r="A57" s="35" t="s">
        <v>137</v>
      </c>
    </row>
    <row r="58" spans="1:78" outlineLevel="1" x14ac:dyDescent="0.2">
      <c r="A58" s="35"/>
    </row>
    <row r="59" spans="1:78" x14ac:dyDescent="0.2">
      <c r="A59" s="13" t="s">
        <v>138</v>
      </c>
    </row>
    <row r="60" spans="1:78" outlineLevel="1" x14ac:dyDescent="0.2">
      <c r="A60" s="29" t="s">
        <v>1</v>
      </c>
      <c r="B60" s="16" t="s">
        <v>277</v>
      </c>
      <c r="C60" s="16" t="s">
        <v>276</v>
      </c>
      <c r="D60" s="16">
        <v>2025</v>
      </c>
      <c r="E60" s="16" t="s">
        <v>274</v>
      </c>
      <c r="F60" s="16" t="s">
        <v>265</v>
      </c>
      <c r="G60" s="16" t="s">
        <v>264</v>
      </c>
      <c r="H60" s="16" t="s">
        <v>263</v>
      </c>
      <c r="I60" s="16">
        <v>2024</v>
      </c>
      <c r="J60" s="16" t="s">
        <v>256</v>
      </c>
      <c r="K60" s="16" t="str">
        <f t="shared" ref="K60:BV60" si="34">K7</f>
        <v>3T24</v>
      </c>
      <c r="L60" s="16" t="str">
        <f t="shared" si="34"/>
        <v>2T24</v>
      </c>
      <c r="M60" s="16" t="str">
        <f t="shared" si="34"/>
        <v>1T24</v>
      </c>
      <c r="N60" s="16">
        <f t="shared" si="34"/>
        <v>2023</v>
      </c>
      <c r="O60" s="16" t="str">
        <f t="shared" si="34"/>
        <v>4T23</v>
      </c>
      <c r="P60" s="16" t="str">
        <f t="shared" si="34"/>
        <v>3T23</v>
      </c>
      <c r="Q60" s="16" t="str">
        <f t="shared" si="34"/>
        <v>2T23</v>
      </c>
      <c r="R60" s="16" t="str">
        <f t="shared" si="34"/>
        <v>1T23</v>
      </c>
      <c r="S60" s="16">
        <f t="shared" si="34"/>
        <v>2022</v>
      </c>
      <c r="T60" s="16" t="str">
        <f t="shared" si="34"/>
        <v>4T22</v>
      </c>
      <c r="U60" s="16" t="str">
        <f t="shared" si="34"/>
        <v>3T22</v>
      </c>
      <c r="V60" s="16" t="str">
        <f t="shared" si="34"/>
        <v>2T22</v>
      </c>
      <c r="W60" s="16" t="str">
        <f t="shared" si="34"/>
        <v>1T22</v>
      </c>
      <c r="X60" s="16">
        <f t="shared" si="34"/>
        <v>2021</v>
      </c>
      <c r="Y60" s="16" t="str">
        <f t="shared" si="34"/>
        <v>4T21</v>
      </c>
      <c r="Z60" s="16" t="str">
        <f t="shared" si="34"/>
        <v>3T21</v>
      </c>
      <c r="AA60" s="16" t="str">
        <f t="shared" si="34"/>
        <v>2T21</v>
      </c>
      <c r="AB60" s="16" t="str">
        <f t="shared" si="34"/>
        <v>1T21</v>
      </c>
      <c r="AC60" s="16">
        <f t="shared" si="34"/>
        <v>2020</v>
      </c>
      <c r="AD60" s="16" t="str">
        <f t="shared" si="34"/>
        <v>4T20</v>
      </c>
      <c r="AE60" s="16" t="str">
        <f t="shared" si="34"/>
        <v>3T20</v>
      </c>
      <c r="AF60" s="16" t="str">
        <f t="shared" si="34"/>
        <v>2T20</v>
      </c>
      <c r="AG60" s="16" t="str">
        <f t="shared" si="34"/>
        <v>1T20</v>
      </c>
      <c r="AH60" s="16">
        <f t="shared" si="34"/>
        <v>2019</v>
      </c>
      <c r="AI60" s="16" t="str">
        <f t="shared" si="34"/>
        <v>4T19</v>
      </c>
      <c r="AJ60" s="16" t="str">
        <f t="shared" si="34"/>
        <v>3T19</v>
      </c>
      <c r="AK60" s="16" t="str">
        <f t="shared" si="34"/>
        <v>2T19</v>
      </c>
      <c r="AL60" s="16" t="str">
        <f t="shared" si="34"/>
        <v>1T19</v>
      </c>
      <c r="AM60" s="16">
        <f t="shared" si="34"/>
        <v>2018</v>
      </c>
      <c r="AN60" s="16" t="str">
        <f t="shared" si="34"/>
        <v>4T18</v>
      </c>
      <c r="AO60" s="16" t="str">
        <f t="shared" si="34"/>
        <v>3T18</v>
      </c>
      <c r="AP60" s="16" t="str">
        <f t="shared" si="34"/>
        <v>2T18</v>
      </c>
      <c r="AQ60" s="16" t="str">
        <f t="shared" si="34"/>
        <v>1T18</v>
      </c>
      <c r="AR60" s="16">
        <f t="shared" si="34"/>
        <v>2017</v>
      </c>
      <c r="AS60" s="16" t="str">
        <f t="shared" si="34"/>
        <v>4T17</v>
      </c>
      <c r="AT60" s="16" t="str">
        <f t="shared" si="34"/>
        <v>3T17</v>
      </c>
      <c r="AU60" s="16" t="str">
        <f t="shared" si="34"/>
        <v>2T17</v>
      </c>
      <c r="AV60" s="16" t="str">
        <f t="shared" si="34"/>
        <v>1T17</v>
      </c>
      <c r="AW60" s="16">
        <f t="shared" si="34"/>
        <v>2016</v>
      </c>
      <c r="AX60" s="16" t="str">
        <f t="shared" si="34"/>
        <v>4T16</v>
      </c>
      <c r="AY60" s="16" t="str">
        <f t="shared" si="34"/>
        <v>3T16</v>
      </c>
      <c r="AZ60" s="16" t="str">
        <f t="shared" si="34"/>
        <v>2T16</v>
      </c>
      <c r="BA60" s="16" t="str">
        <f t="shared" si="34"/>
        <v>1T16</v>
      </c>
      <c r="BB60" s="16">
        <f t="shared" si="34"/>
        <v>2015</v>
      </c>
      <c r="BC60" s="16" t="str">
        <f t="shared" si="34"/>
        <v>4T15</v>
      </c>
      <c r="BD60" s="16" t="str">
        <f t="shared" si="34"/>
        <v>3T15</v>
      </c>
      <c r="BE60" s="16" t="str">
        <f t="shared" si="34"/>
        <v>2T15</v>
      </c>
      <c r="BF60" s="16" t="str">
        <f t="shared" si="34"/>
        <v>1T15</v>
      </c>
      <c r="BG60" s="16">
        <f t="shared" si="34"/>
        <v>2014</v>
      </c>
      <c r="BH60" s="16" t="str">
        <f t="shared" si="34"/>
        <v>4T14</v>
      </c>
      <c r="BI60" s="16" t="str">
        <f t="shared" si="34"/>
        <v>3T14</v>
      </c>
      <c r="BJ60" s="16" t="str">
        <f t="shared" si="34"/>
        <v>2T14</v>
      </c>
      <c r="BK60" s="16" t="str">
        <f t="shared" si="34"/>
        <v>1T14</v>
      </c>
      <c r="BL60" s="16">
        <f t="shared" si="34"/>
        <v>2013</v>
      </c>
      <c r="BM60" s="16" t="str">
        <f t="shared" si="34"/>
        <v>4T13</v>
      </c>
      <c r="BN60" s="16" t="str">
        <f t="shared" si="34"/>
        <v>3T13</v>
      </c>
      <c r="BO60" s="16" t="str">
        <f t="shared" si="34"/>
        <v>2T13</v>
      </c>
      <c r="BP60" s="16" t="str">
        <f t="shared" si="34"/>
        <v>1T13</v>
      </c>
      <c r="BQ60" s="16">
        <f t="shared" si="34"/>
        <v>2012</v>
      </c>
      <c r="BR60" s="16" t="str">
        <f t="shared" si="34"/>
        <v>4T12</v>
      </c>
      <c r="BS60" s="16" t="str">
        <f t="shared" si="34"/>
        <v>3T12</v>
      </c>
      <c r="BT60" s="16" t="str">
        <f t="shared" si="34"/>
        <v>2T12</v>
      </c>
      <c r="BU60" s="16" t="str">
        <f t="shared" si="34"/>
        <v>1T12</v>
      </c>
      <c r="BV60" s="16">
        <f t="shared" si="34"/>
        <v>2011</v>
      </c>
      <c r="BW60" s="16" t="str">
        <f t="shared" ref="BW60:BZ60" si="35">BW7</f>
        <v>4T11</v>
      </c>
      <c r="BX60" s="16" t="str">
        <f t="shared" si="35"/>
        <v>3T11</v>
      </c>
      <c r="BY60" s="16" t="str">
        <f t="shared" si="35"/>
        <v>2T11</v>
      </c>
      <c r="BZ60" s="16" t="str">
        <f t="shared" si="35"/>
        <v>1T11</v>
      </c>
    </row>
    <row r="61" spans="1:78" outlineLevel="1" x14ac:dyDescent="0.2">
      <c r="A61" s="33" t="s">
        <v>139</v>
      </c>
      <c r="B61" s="112">
        <v>-97.998999999999995</v>
      </c>
      <c r="C61" s="112">
        <v>-89.17</v>
      </c>
      <c r="D61" s="116">
        <v>-342.3</v>
      </c>
      <c r="E61" s="112">
        <v>-100.8</v>
      </c>
      <c r="F61" s="112">
        <v>-91.685000000000002</v>
      </c>
      <c r="G61" s="112">
        <v>-81.98</v>
      </c>
      <c r="H61" s="112">
        <v>-67.84</v>
      </c>
      <c r="I61" s="116">
        <v>-285.00099999999998</v>
      </c>
      <c r="J61" s="112">
        <v>-76.789000000000001</v>
      </c>
      <c r="K61" s="112">
        <v>-75.727000000000004</v>
      </c>
      <c r="L61" s="112">
        <v>-68.676000000000002</v>
      </c>
      <c r="M61" s="112">
        <v>-63.808999999999997</v>
      </c>
      <c r="N61" s="116">
        <v>-237.786</v>
      </c>
      <c r="O61" s="112">
        <v>-70.849999999999994</v>
      </c>
      <c r="P61" s="112">
        <v>-62.057000000000002</v>
      </c>
      <c r="Q61" s="112">
        <v>-57.139000000000003</v>
      </c>
      <c r="R61" s="112">
        <v>-47.7</v>
      </c>
      <c r="S61" s="116">
        <v>-241.3</v>
      </c>
      <c r="T61" s="112">
        <v>-58</v>
      </c>
      <c r="U61" s="112">
        <v>-59.1</v>
      </c>
      <c r="V61" s="112">
        <v>-59.9</v>
      </c>
      <c r="W61" s="112">
        <v>-64.3</v>
      </c>
      <c r="X61" s="116">
        <v>-245.8</v>
      </c>
      <c r="Y61" s="112">
        <v>-77.7</v>
      </c>
      <c r="Z61" s="112">
        <v>-62.3</v>
      </c>
      <c r="AA61" s="112">
        <v>-56.3</v>
      </c>
      <c r="AB61" s="112">
        <v>-49.5</v>
      </c>
      <c r="AC61" s="116">
        <v>-200.6</v>
      </c>
      <c r="AD61" s="112">
        <v>-52.1</v>
      </c>
      <c r="AE61" s="112">
        <v>-55.6</v>
      </c>
      <c r="AF61" s="112">
        <v>-44.7</v>
      </c>
      <c r="AG61" s="112">
        <v>-48.1</v>
      </c>
      <c r="AH61" s="116">
        <v>-162.5</v>
      </c>
      <c r="AI61" s="112">
        <v>-45.5</v>
      </c>
      <c r="AJ61" s="112">
        <v>-46.8</v>
      </c>
      <c r="AK61" s="112">
        <v>-37.5</v>
      </c>
      <c r="AL61" s="112">
        <v>-32.799999999999997</v>
      </c>
      <c r="AM61" s="116">
        <v>-145.30000000000001</v>
      </c>
      <c r="AN61" s="112">
        <v>-38.6</v>
      </c>
      <c r="AO61" s="112">
        <v>-39.200000000000003</v>
      </c>
      <c r="AP61" s="112">
        <v>-35.700000000000003</v>
      </c>
      <c r="AQ61" s="112">
        <v>-31.7</v>
      </c>
      <c r="AR61" s="116">
        <v>-136.9</v>
      </c>
      <c r="AS61" s="112">
        <v>-38.4</v>
      </c>
      <c r="AT61" s="112">
        <v>-35.5</v>
      </c>
      <c r="AU61" s="112">
        <v>-33.5</v>
      </c>
      <c r="AV61" s="112">
        <v>-29.5</v>
      </c>
      <c r="AW61" s="116">
        <v>-90.5</v>
      </c>
      <c r="AX61" s="112">
        <v>-25.4</v>
      </c>
      <c r="AY61" s="112">
        <v>-25.6</v>
      </c>
      <c r="AZ61" s="112">
        <v>-21.3</v>
      </c>
      <c r="BA61" s="112">
        <v>-18.3</v>
      </c>
      <c r="BB61" s="116">
        <v>-65.3</v>
      </c>
      <c r="BC61" s="112">
        <v>-18.3</v>
      </c>
      <c r="BD61" s="112">
        <v>-16.3</v>
      </c>
      <c r="BE61" s="112">
        <v>-17.7</v>
      </c>
      <c r="BF61" s="112">
        <v>-13</v>
      </c>
      <c r="BG61" s="116">
        <v>-53</v>
      </c>
      <c r="BH61" s="112">
        <v>-11.2</v>
      </c>
      <c r="BI61" s="112">
        <v>-15.3</v>
      </c>
      <c r="BJ61" s="112">
        <v>-14.7</v>
      </c>
      <c r="BK61" s="112">
        <v>-11.8</v>
      </c>
      <c r="BL61" s="116">
        <v>-77.599999999999994</v>
      </c>
      <c r="BM61" s="112">
        <v>-16.899999999999999</v>
      </c>
      <c r="BN61" s="112">
        <v>-18.899999999999999</v>
      </c>
      <c r="BO61" s="112">
        <v>-21</v>
      </c>
      <c r="BP61" s="112">
        <v>-20.8</v>
      </c>
      <c r="BQ61" s="116">
        <v>-91.4</v>
      </c>
      <c r="BR61" s="112">
        <v>-25.7</v>
      </c>
      <c r="BS61" s="112">
        <v>-22.7</v>
      </c>
      <c r="BT61" s="112">
        <v>-22.7</v>
      </c>
      <c r="BU61" s="112">
        <v>-20.3</v>
      </c>
      <c r="BV61" s="116">
        <v>-179.6</v>
      </c>
      <c r="BW61" s="112">
        <v>-109.4</v>
      </c>
      <c r="BX61" s="112">
        <v>-24</v>
      </c>
      <c r="BY61" s="112">
        <v>-22.1</v>
      </c>
      <c r="BZ61" s="112">
        <v>-24</v>
      </c>
    </row>
    <row r="62" spans="1:78" outlineLevel="1" x14ac:dyDescent="0.2">
      <c r="A62" s="33" t="s">
        <v>140</v>
      </c>
      <c r="B62" s="112">
        <v>-105.718</v>
      </c>
      <c r="C62" s="112">
        <v>-86.980999999999995</v>
      </c>
      <c r="D62" s="116">
        <v>-292.5</v>
      </c>
      <c r="E62" s="112">
        <v>-66.2</v>
      </c>
      <c r="F62" s="112">
        <v>-77.28</v>
      </c>
      <c r="G62" s="112">
        <v>-82.741</v>
      </c>
      <c r="H62" s="112">
        <v>-66.328000000000003</v>
      </c>
      <c r="I62" s="116">
        <v>-240.02600000000001</v>
      </c>
      <c r="J62" s="112">
        <v>-55.694000000000003</v>
      </c>
      <c r="K62" s="112">
        <v>-61.100999999999999</v>
      </c>
      <c r="L62" s="112">
        <v>-68.832999999999998</v>
      </c>
      <c r="M62" s="112">
        <v>-54.398000000000003</v>
      </c>
      <c r="N62" s="116">
        <v>-179.46100000000001</v>
      </c>
      <c r="O62" s="112">
        <v>-40.463000000000001</v>
      </c>
      <c r="P62" s="112">
        <v>-56.137</v>
      </c>
      <c r="Q62" s="112">
        <v>-45.445999999999998</v>
      </c>
      <c r="R62" s="112">
        <v>-37.4</v>
      </c>
      <c r="S62" s="116">
        <v>-208.5</v>
      </c>
      <c r="T62" s="112">
        <v>-49.8</v>
      </c>
      <c r="U62" s="112">
        <v>-53.7</v>
      </c>
      <c r="V62" s="112">
        <v>-56.8</v>
      </c>
      <c r="W62" s="112">
        <v>-48.1</v>
      </c>
      <c r="X62" s="116">
        <v>-188.1</v>
      </c>
      <c r="Y62" s="112">
        <v>-53.2</v>
      </c>
      <c r="Z62" s="112">
        <v>-42.6</v>
      </c>
      <c r="AA62" s="112">
        <v>-44</v>
      </c>
      <c r="AB62" s="112">
        <v>-48.4</v>
      </c>
      <c r="AC62" s="116">
        <v>-154.4</v>
      </c>
      <c r="AD62" s="112">
        <v>-38.299999999999997</v>
      </c>
      <c r="AE62" s="112">
        <v>-45.8</v>
      </c>
      <c r="AF62" s="112">
        <v>-40.5</v>
      </c>
      <c r="AG62" s="112">
        <v>-29.9</v>
      </c>
      <c r="AH62" s="116">
        <v>-117.1</v>
      </c>
      <c r="AI62" s="112">
        <v>-26.3</v>
      </c>
      <c r="AJ62" s="112">
        <v>-31.2</v>
      </c>
      <c r="AK62" s="112">
        <v>-30.6</v>
      </c>
      <c r="AL62" s="112">
        <v>-29.1</v>
      </c>
      <c r="AM62" s="116">
        <v>-123.8</v>
      </c>
      <c r="AN62" s="112">
        <v>-35</v>
      </c>
      <c r="AO62" s="112">
        <v>-28.3</v>
      </c>
      <c r="AP62" s="112">
        <v>-26.5</v>
      </c>
      <c r="AQ62" s="112">
        <v>-34</v>
      </c>
      <c r="AR62" s="116">
        <v>-95.2</v>
      </c>
      <c r="AS62" s="112">
        <v>-25.6</v>
      </c>
      <c r="AT62" s="112">
        <v>-24.8</v>
      </c>
      <c r="AU62" s="112">
        <v>-21.8</v>
      </c>
      <c r="AV62" s="112">
        <v>-22.9</v>
      </c>
      <c r="AW62" s="116">
        <v>-89.7</v>
      </c>
      <c r="AX62" s="112">
        <v>-27.6</v>
      </c>
      <c r="AY62" s="112">
        <v>-21.9</v>
      </c>
      <c r="AZ62" s="112">
        <v>-21.2</v>
      </c>
      <c r="BA62" s="112">
        <v>-19</v>
      </c>
      <c r="BB62" s="116">
        <v>-84</v>
      </c>
      <c r="BC62" s="112">
        <v>-20.7</v>
      </c>
      <c r="BD62" s="112">
        <v>-26.9</v>
      </c>
      <c r="BE62" s="112">
        <v>-21.6</v>
      </c>
      <c r="BF62" s="112">
        <v>-14.8</v>
      </c>
      <c r="BG62" s="116">
        <v>-87.1</v>
      </c>
      <c r="BH62" s="112">
        <v>-24.2</v>
      </c>
      <c r="BI62" s="112">
        <v>-18.899999999999999</v>
      </c>
      <c r="BJ62" s="112">
        <v>-25</v>
      </c>
      <c r="BK62" s="112">
        <v>-19</v>
      </c>
      <c r="BL62" s="116">
        <v>-97.3</v>
      </c>
      <c r="BM62" s="112">
        <v>-30.1</v>
      </c>
      <c r="BN62" s="112">
        <v>-25</v>
      </c>
      <c r="BO62" s="112">
        <v>-19.5</v>
      </c>
      <c r="BP62" s="112">
        <v>-22.6</v>
      </c>
      <c r="BQ62" s="116">
        <v>-113.3</v>
      </c>
      <c r="BR62" s="112">
        <v>-31.7</v>
      </c>
      <c r="BS62" s="112">
        <v>-28</v>
      </c>
      <c r="BT62" s="112">
        <v>-26.8</v>
      </c>
      <c r="BU62" s="112">
        <v>-26.9</v>
      </c>
      <c r="BV62" s="116">
        <v>-90.9</v>
      </c>
      <c r="BW62" s="112">
        <v>-22.9</v>
      </c>
      <c r="BX62" s="112">
        <v>-22.4</v>
      </c>
      <c r="BY62" s="112">
        <v>-22.3</v>
      </c>
      <c r="BZ62" s="112">
        <v>-23.3</v>
      </c>
    </row>
    <row r="63" spans="1:78" s="55" customFormat="1" outlineLevel="1" x14ac:dyDescent="0.2">
      <c r="A63" s="19" t="s">
        <v>141</v>
      </c>
      <c r="B63" s="54">
        <f t="shared" ref="B63" si="36">SUM(B61:B62)</f>
        <v>-203.71699999999998</v>
      </c>
      <c r="C63" s="54">
        <f t="shared" ref="C63:BN63" si="37">SUM(C61:C62)</f>
        <v>-176.15100000000001</v>
      </c>
      <c r="D63" s="108">
        <f t="shared" si="37"/>
        <v>-634.79999999999995</v>
      </c>
      <c r="E63" s="54">
        <f t="shared" si="37"/>
        <v>-167</v>
      </c>
      <c r="F63" s="54">
        <f t="shared" si="37"/>
        <v>-168.965</v>
      </c>
      <c r="G63" s="54">
        <f t="shared" si="37"/>
        <v>-164.721</v>
      </c>
      <c r="H63" s="54">
        <f t="shared" si="37"/>
        <v>-134.16800000000001</v>
      </c>
      <c r="I63" s="108">
        <f t="shared" si="37"/>
        <v>-525.02700000000004</v>
      </c>
      <c r="J63" s="54">
        <f t="shared" si="37"/>
        <v>-132.483</v>
      </c>
      <c r="K63" s="54">
        <f t="shared" si="37"/>
        <v>-136.828</v>
      </c>
      <c r="L63" s="54">
        <f t="shared" si="37"/>
        <v>-137.50900000000001</v>
      </c>
      <c r="M63" s="54">
        <f t="shared" si="37"/>
        <v>-118.20699999999999</v>
      </c>
      <c r="N63" s="108">
        <f t="shared" si="37"/>
        <v>-417.24700000000001</v>
      </c>
      <c r="O63" s="54">
        <f t="shared" si="37"/>
        <v>-111.31299999999999</v>
      </c>
      <c r="P63" s="54">
        <f t="shared" si="37"/>
        <v>-118.194</v>
      </c>
      <c r="Q63" s="54">
        <f t="shared" si="37"/>
        <v>-102.58500000000001</v>
      </c>
      <c r="R63" s="54">
        <f t="shared" si="37"/>
        <v>-85.1</v>
      </c>
      <c r="S63" s="108">
        <f t="shared" si="37"/>
        <v>-449.8</v>
      </c>
      <c r="T63" s="54">
        <f t="shared" si="37"/>
        <v>-107.8</v>
      </c>
      <c r="U63" s="54">
        <f t="shared" si="37"/>
        <v>-112.80000000000001</v>
      </c>
      <c r="V63" s="54">
        <f t="shared" si="37"/>
        <v>-116.69999999999999</v>
      </c>
      <c r="W63" s="54">
        <f t="shared" si="37"/>
        <v>-112.4</v>
      </c>
      <c r="X63" s="108">
        <f t="shared" si="37"/>
        <v>-433.9</v>
      </c>
      <c r="Y63" s="54">
        <f t="shared" si="37"/>
        <v>-130.9</v>
      </c>
      <c r="Z63" s="54">
        <f t="shared" si="37"/>
        <v>-104.9</v>
      </c>
      <c r="AA63" s="54">
        <f t="shared" si="37"/>
        <v>-100.3</v>
      </c>
      <c r="AB63" s="54">
        <f t="shared" si="37"/>
        <v>-97.9</v>
      </c>
      <c r="AC63" s="108">
        <f t="shared" si="37"/>
        <v>-355</v>
      </c>
      <c r="AD63" s="54">
        <f t="shared" si="37"/>
        <v>-90.4</v>
      </c>
      <c r="AE63" s="54">
        <f t="shared" si="37"/>
        <v>-101.4</v>
      </c>
      <c r="AF63" s="54">
        <f t="shared" si="37"/>
        <v>-85.2</v>
      </c>
      <c r="AG63" s="54">
        <f t="shared" si="37"/>
        <v>-78</v>
      </c>
      <c r="AH63" s="108">
        <f t="shared" si="37"/>
        <v>-279.60000000000002</v>
      </c>
      <c r="AI63" s="54">
        <f t="shared" si="37"/>
        <v>-71.8</v>
      </c>
      <c r="AJ63" s="54">
        <f t="shared" si="37"/>
        <v>-78</v>
      </c>
      <c r="AK63" s="54">
        <f t="shared" si="37"/>
        <v>-68.099999999999994</v>
      </c>
      <c r="AL63" s="54">
        <f t="shared" si="37"/>
        <v>-61.9</v>
      </c>
      <c r="AM63" s="108">
        <f t="shared" si="37"/>
        <v>-269.10000000000002</v>
      </c>
      <c r="AN63" s="54">
        <f t="shared" si="37"/>
        <v>-73.599999999999994</v>
      </c>
      <c r="AO63" s="54">
        <f t="shared" si="37"/>
        <v>-67.5</v>
      </c>
      <c r="AP63" s="54">
        <f t="shared" si="37"/>
        <v>-62.2</v>
      </c>
      <c r="AQ63" s="54">
        <f t="shared" si="37"/>
        <v>-65.7</v>
      </c>
      <c r="AR63" s="108">
        <f t="shared" si="37"/>
        <v>-232.10000000000002</v>
      </c>
      <c r="AS63" s="54">
        <f t="shared" si="37"/>
        <v>-64</v>
      </c>
      <c r="AT63" s="54">
        <f t="shared" si="37"/>
        <v>-60.3</v>
      </c>
      <c r="AU63" s="54">
        <f t="shared" si="37"/>
        <v>-55.3</v>
      </c>
      <c r="AV63" s="54">
        <f t="shared" si="37"/>
        <v>-52.4</v>
      </c>
      <c r="AW63" s="108">
        <f t="shared" si="37"/>
        <v>-180.2</v>
      </c>
      <c r="AX63" s="54">
        <f t="shared" si="37"/>
        <v>-53</v>
      </c>
      <c r="AY63" s="54">
        <f t="shared" si="37"/>
        <v>-47.5</v>
      </c>
      <c r="AZ63" s="54">
        <f t="shared" si="37"/>
        <v>-42.5</v>
      </c>
      <c r="BA63" s="54">
        <f t="shared" si="37"/>
        <v>-37.299999999999997</v>
      </c>
      <c r="BB63" s="108">
        <f t="shared" si="37"/>
        <v>-149.30000000000001</v>
      </c>
      <c r="BC63" s="54">
        <f t="shared" si="37"/>
        <v>-39</v>
      </c>
      <c r="BD63" s="54">
        <f t="shared" si="37"/>
        <v>-43.2</v>
      </c>
      <c r="BE63" s="54">
        <f t="shared" si="37"/>
        <v>-39.299999999999997</v>
      </c>
      <c r="BF63" s="54">
        <f t="shared" si="37"/>
        <v>-27.8</v>
      </c>
      <c r="BG63" s="108">
        <f t="shared" si="37"/>
        <v>-140.1</v>
      </c>
      <c r="BH63" s="54">
        <f t="shared" si="37"/>
        <v>-35.4</v>
      </c>
      <c r="BI63" s="54">
        <f t="shared" si="37"/>
        <v>-34.200000000000003</v>
      </c>
      <c r="BJ63" s="54">
        <f t="shared" si="37"/>
        <v>-39.700000000000003</v>
      </c>
      <c r="BK63" s="54">
        <f t="shared" si="37"/>
        <v>-30.8</v>
      </c>
      <c r="BL63" s="108">
        <f t="shared" si="37"/>
        <v>-174.89999999999998</v>
      </c>
      <c r="BM63" s="54">
        <f t="shared" si="37"/>
        <v>-47</v>
      </c>
      <c r="BN63" s="54">
        <f t="shared" si="37"/>
        <v>-43.9</v>
      </c>
      <c r="BO63" s="54">
        <f t="shared" ref="BO63:BZ63" si="38">SUM(BO61:BO62)</f>
        <v>-40.5</v>
      </c>
      <c r="BP63" s="54">
        <f t="shared" si="38"/>
        <v>-43.400000000000006</v>
      </c>
      <c r="BQ63" s="108">
        <f t="shared" si="38"/>
        <v>-204.7</v>
      </c>
      <c r="BR63" s="54">
        <f t="shared" si="38"/>
        <v>-57.4</v>
      </c>
      <c r="BS63" s="54">
        <f t="shared" si="38"/>
        <v>-50.7</v>
      </c>
      <c r="BT63" s="54">
        <f t="shared" si="38"/>
        <v>-49.5</v>
      </c>
      <c r="BU63" s="54">
        <f t="shared" si="38"/>
        <v>-47.2</v>
      </c>
      <c r="BV63" s="108">
        <f t="shared" si="38"/>
        <v>-270.5</v>
      </c>
      <c r="BW63" s="54">
        <f t="shared" si="38"/>
        <v>-132.30000000000001</v>
      </c>
      <c r="BX63" s="54">
        <f t="shared" si="38"/>
        <v>-46.4</v>
      </c>
      <c r="BY63" s="54">
        <f t="shared" si="38"/>
        <v>-44.400000000000006</v>
      </c>
      <c r="BZ63" s="54">
        <f t="shared" si="38"/>
        <v>-47.3</v>
      </c>
    </row>
    <row r="64" spans="1:78" outlineLevel="1" x14ac:dyDescent="0.2">
      <c r="A64" s="33" t="s">
        <v>55</v>
      </c>
      <c r="B64" s="24">
        <f>'Consolidado - Operacional'!B10</f>
        <v>1402.2891548900002</v>
      </c>
      <c r="C64" s="24">
        <f>'Consolidado - Operacional'!C10</f>
        <v>1533.0221806899999</v>
      </c>
      <c r="D64" s="97">
        <f>'Consolidado - Operacional'!D10</f>
        <v>4742.3467141300007</v>
      </c>
      <c r="E64" s="24">
        <f>'Consolidado - Operacional'!E10</f>
        <v>1225.3717769100003</v>
      </c>
      <c r="F64" s="24">
        <f>'Consolidado - Operacional'!F10</f>
        <v>1232.6837145100001</v>
      </c>
      <c r="G64" s="24">
        <f>'Consolidado - Operacional'!G10</f>
        <v>1195.9870147200004</v>
      </c>
      <c r="H64" s="24">
        <f>'Consolidado - Operacional'!H10</f>
        <v>1088.3042079900001</v>
      </c>
      <c r="I64" s="97">
        <f>'Consolidado - Operacional'!I10</f>
        <v>4523.2427573125005</v>
      </c>
      <c r="J64" s="24">
        <f>'Consolidado - Operacional'!J10</f>
        <v>984.41412772000001</v>
      </c>
      <c r="K64" s="24">
        <f>'Consolidado - Operacional'!K10</f>
        <v>1554.59635336</v>
      </c>
      <c r="L64" s="24">
        <f>'Consolidado - Operacional'!L10</f>
        <v>1019.430071302501</v>
      </c>
      <c r="M64" s="24">
        <f>'Consolidado - Operacional'!M10</f>
        <v>964.80220493000002</v>
      </c>
      <c r="N64" s="97">
        <f>'Consolidado - Operacional'!N10</f>
        <v>3135.6539100999998</v>
      </c>
      <c r="O64" s="24">
        <f>'Consolidado - Operacional'!O10</f>
        <v>842.39339359999997</v>
      </c>
      <c r="P64" s="24">
        <f>'Consolidado - Operacional'!P10</f>
        <v>923.7</v>
      </c>
      <c r="Q64" s="24">
        <f>'Consolidado - Operacional'!Q10</f>
        <v>758.46051649999993</v>
      </c>
      <c r="R64" s="24">
        <f>'Consolidado - Operacional'!R10</f>
        <v>611.1</v>
      </c>
      <c r="S64" s="97">
        <f>'Consolidado - Operacional'!S10</f>
        <v>2362.6999999999998</v>
      </c>
      <c r="T64" s="24">
        <f>'Consolidado - Operacional'!T10</f>
        <v>673.7</v>
      </c>
      <c r="U64" s="24">
        <f>'Consolidado - Operacional'!U10</f>
        <v>514</v>
      </c>
      <c r="V64" s="24">
        <f>'Consolidado - Operacional'!V10</f>
        <v>577.6</v>
      </c>
      <c r="W64" s="24">
        <f>'Consolidado - Operacional'!W10</f>
        <v>597.38854481999988</v>
      </c>
      <c r="X64" s="97">
        <f>'Consolidado - Operacional'!X10</f>
        <v>3140.8</v>
      </c>
      <c r="Y64" s="24">
        <f>'Consolidado - Operacional'!Y10</f>
        <v>798.4</v>
      </c>
      <c r="Z64" s="24">
        <f>'Consolidado - Operacional'!Z10</f>
        <v>776.3</v>
      </c>
      <c r="AA64" s="24">
        <f>'Consolidado - Operacional'!AA10</f>
        <v>862.3</v>
      </c>
      <c r="AB64" s="24">
        <f>'Consolidado - Operacional'!AB10</f>
        <v>703.9</v>
      </c>
      <c r="AC64" s="97">
        <f>'Consolidado - Operacional'!AC10</f>
        <v>2553.5</v>
      </c>
      <c r="AD64" s="24">
        <f>'Consolidado - Operacional'!AD10</f>
        <v>795.2</v>
      </c>
      <c r="AE64" s="24">
        <f>'Consolidado - Operacional'!AE10</f>
        <v>742.1</v>
      </c>
      <c r="AF64" s="24">
        <f>'Consolidado - Operacional'!AF10</f>
        <v>576.4</v>
      </c>
      <c r="AG64" s="24">
        <f>'Consolidado - Operacional'!AG10</f>
        <v>439.7</v>
      </c>
      <c r="AH64" s="97">
        <f>'Consolidado - Operacional'!AH10</f>
        <v>2039.6</v>
      </c>
      <c r="AI64" s="24">
        <f>'Consolidado - Operacional'!AI10</f>
        <v>615.9</v>
      </c>
      <c r="AJ64" s="24">
        <f>'Consolidado - Operacional'!AJ10</f>
        <v>536.9</v>
      </c>
      <c r="AK64" s="24">
        <f>'Consolidado - Operacional'!AK10</f>
        <v>479.9</v>
      </c>
      <c r="AL64" s="24">
        <f>'Consolidado - Operacional'!AL10</f>
        <v>406.9</v>
      </c>
      <c r="AM64" s="97">
        <f>'Consolidado - Operacional'!AM10</f>
        <v>1854.8</v>
      </c>
      <c r="AN64" s="24">
        <f>'Consolidado - Operacional'!AN10</f>
        <v>459.5</v>
      </c>
      <c r="AO64" s="24">
        <f>'Consolidado - Operacional'!AO10</f>
        <v>489.9</v>
      </c>
      <c r="AP64" s="24">
        <f>'Consolidado - Operacional'!AP10</f>
        <v>481.3</v>
      </c>
      <c r="AQ64" s="24">
        <f>'Consolidado - Operacional'!AQ10</f>
        <v>424.2</v>
      </c>
      <c r="AR64" s="97">
        <f>'Consolidado - Operacional'!AR10</f>
        <v>1544.6</v>
      </c>
      <c r="AS64" s="24">
        <f>'Consolidado - Operacional'!AS10</f>
        <v>433.5</v>
      </c>
      <c r="AT64" s="24">
        <f>'Consolidado - Operacional'!AT10</f>
        <v>385.3</v>
      </c>
      <c r="AU64" s="24">
        <f>'Consolidado - Operacional'!AU10</f>
        <v>387</v>
      </c>
      <c r="AV64" s="24">
        <f>'Consolidado - Operacional'!AV10</f>
        <v>338.9</v>
      </c>
      <c r="AW64" s="97">
        <f>'Consolidado - Operacional'!AW10</f>
        <v>1141.5</v>
      </c>
      <c r="AX64" s="24">
        <f>'Consolidado - Operacional'!AX10</f>
        <v>311.7</v>
      </c>
      <c r="AY64" s="24">
        <f>'Consolidado - Operacional'!AY10</f>
        <v>238.7</v>
      </c>
      <c r="AZ64" s="24">
        <f>'Consolidado - Operacional'!AZ10</f>
        <v>324.89999999999998</v>
      </c>
      <c r="BA64" s="24">
        <f>'Consolidado - Operacional'!BA10</f>
        <v>266.3</v>
      </c>
      <c r="BB64" s="97">
        <f>'Consolidado - Operacional'!BB10</f>
        <v>1015.4</v>
      </c>
      <c r="BC64" s="24">
        <f>'Consolidado - Operacional'!BC10</f>
        <v>237.5</v>
      </c>
      <c r="BD64" s="24">
        <f>'Consolidado - Operacional'!BD10</f>
        <v>245.2</v>
      </c>
      <c r="BE64" s="24">
        <f>'Consolidado - Operacional'!BE10</f>
        <v>289.39999999999998</v>
      </c>
      <c r="BF64" s="24">
        <f>'Consolidado - Operacional'!BF10</f>
        <v>243.4</v>
      </c>
      <c r="BG64" s="97">
        <f>'Consolidado - Operacional'!BG10</f>
        <v>396</v>
      </c>
      <c r="BH64" s="24">
        <f>'Consolidado - Operacional'!BH10</f>
        <v>126.6</v>
      </c>
      <c r="BI64" s="24">
        <f>'Consolidado - Operacional'!BI10</f>
        <v>35.9</v>
      </c>
      <c r="BJ64" s="24">
        <f>'Consolidado - Operacional'!BJ10</f>
        <v>181.7</v>
      </c>
      <c r="BK64" s="24">
        <f>'Consolidado - Operacional'!BK10</f>
        <v>51.8</v>
      </c>
      <c r="BL64" s="97">
        <f>'Consolidado - Operacional'!BL10</f>
        <v>490.4</v>
      </c>
      <c r="BM64" s="24">
        <f>'Consolidado - Operacional'!BM10</f>
        <v>163.6</v>
      </c>
      <c r="BN64" s="24">
        <f>'Consolidado - Operacional'!BN10</f>
        <v>150.19999999999999</v>
      </c>
      <c r="BO64" s="24">
        <f>'Consolidado - Operacional'!BO10</f>
        <v>169.8</v>
      </c>
      <c r="BP64" s="24">
        <f>'Consolidado - Operacional'!BP10</f>
        <v>6.8</v>
      </c>
      <c r="BQ64" s="97">
        <f>'Consolidado - Operacional'!BQ10</f>
        <v>-74.3</v>
      </c>
      <c r="BR64" s="24">
        <f>'Consolidado - Operacional'!BR10</f>
        <v>-29.7</v>
      </c>
      <c r="BS64" s="24">
        <f>'Consolidado - Operacional'!BS10</f>
        <v>30.1</v>
      </c>
      <c r="BT64" s="24">
        <f>'Consolidado - Operacional'!BT10</f>
        <v>15.7</v>
      </c>
      <c r="BU64" s="24">
        <f>'Consolidado - Operacional'!BU10</f>
        <v>-90.4</v>
      </c>
      <c r="BV64" s="97">
        <f>'Consolidado - Operacional'!BV10</f>
        <v>330.2</v>
      </c>
      <c r="BW64" s="24">
        <f>'Consolidado - Operacional'!BW10</f>
        <v>-218.8</v>
      </c>
      <c r="BX64" s="24">
        <f>'Consolidado - Operacional'!BX10</f>
        <v>97.5</v>
      </c>
      <c r="BY64" s="24">
        <f>'Consolidado - Operacional'!BY10</f>
        <v>223.7</v>
      </c>
      <c r="BZ64" s="24">
        <f>'Consolidado - Operacional'!BZ10</f>
        <v>227.8</v>
      </c>
    </row>
    <row r="65" spans="1:78" outlineLevel="1" x14ac:dyDescent="0.2">
      <c r="A65" s="33" t="s">
        <v>54</v>
      </c>
      <c r="B65" s="24">
        <f>'Consolidado - Operacional'!B9</f>
        <v>1766.4224407998802</v>
      </c>
      <c r="C65" s="24">
        <f>'Consolidado - Operacional'!C9</f>
        <v>1461.83130704328</v>
      </c>
      <c r="D65" s="97">
        <f>'Consolidado - Operacional'!D9</f>
        <v>5362.7192482702849</v>
      </c>
      <c r="E65" s="24">
        <f>'Consolidado - Operacional'!E9</f>
        <v>1775.3182200279498</v>
      </c>
      <c r="F65" s="24">
        <f>'Consolidado - Operacional'!F9</f>
        <v>1562.93524949482</v>
      </c>
      <c r="G65" s="24">
        <f>'Consolidado - Operacional'!G9</f>
        <v>1109.9994671735501</v>
      </c>
      <c r="H65" s="24">
        <f>'Consolidado - Operacional'!H9</f>
        <v>914.46631157396496</v>
      </c>
      <c r="I65" s="97">
        <f>'Consolidado - Operacional'!I9</f>
        <v>5458.7629275386653</v>
      </c>
      <c r="J65" s="24">
        <f>'Consolidado - Operacional'!J9</f>
        <v>1605.5161370333101</v>
      </c>
      <c r="K65" s="24">
        <f>'Consolidado - Operacional'!K9</f>
        <v>2150.1034225493199</v>
      </c>
      <c r="L65" s="24">
        <f>'Consolidado - Operacional'!L9</f>
        <v>939.97034323577202</v>
      </c>
      <c r="M65" s="24">
        <f>'Consolidado - Operacional'!M9</f>
        <v>763.17302472026336</v>
      </c>
      <c r="N65" s="97">
        <f>'Consolidado - Operacional'!N9</f>
        <v>3484.4453339732245</v>
      </c>
      <c r="O65" s="24">
        <f>'Consolidado - Operacional'!O9</f>
        <v>1149.2434939732243</v>
      </c>
      <c r="P65" s="24">
        <f>'Consolidado - Operacional'!P9</f>
        <v>880.60065999999995</v>
      </c>
      <c r="Q65" s="24">
        <f>'Consolidado - Operacional'!Q9</f>
        <v>963.69429999999988</v>
      </c>
      <c r="R65" s="24">
        <f>'Consolidado - Operacional'!R9</f>
        <v>490.90687999999994</v>
      </c>
      <c r="S65" s="97">
        <f>'Consolidado - Operacional'!S9</f>
        <v>2379.9613469999999</v>
      </c>
      <c r="T65" s="24">
        <f>'Consolidado - Operacional'!T9</f>
        <v>753.97817199999986</v>
      </c>
      <c r="U65" s="24">
        <f>'Consolidado - Operacional'!U9</f>
        <v>376.22479600000003</v>
      </c>
      <c r="V65" s="24">
        <f>'Consolidado - Operacional'!V9</f>
        <v>782.60369500000002</v>
      </c>
      <c r="W65" s="24">
        <f>'Consolidado - Operacional'!W9</f>
        <v>467.15468400000003</v>
      </c>
      <c r="X65" s="97">
        <f>'Consolidado - Operacional'!X9</f>
        <v>3128.7712740000006</v>
      </c>
      <c r="Y65" s="24">
        <f>'Consolidado - Operacional'!Y9</f>
        <v>872.55161400000009</v>
      </c>
      <c r="Z65" s="24">
        <f>'Consolidado - Operacional'!Z9</f>
        <v>644.14064900000005</v>
      </c>
      <c r="AA65" s="24">
        <f>'Consolidado - Operacional'!AA9</f>
        <v>1001.7907190000001</v>
      </c>
      <c r="AB65" s="24">
        <f>'Consolidado - Operacional'!AB9</f>
        <v>610.28829200000007</v>
      </c>
      <c r="AC65" s="97">
        <f>'Consolidado - Operacional'!AC9</f>
        <v>2665.1959777677525</v>
      </c>
      <c r="AD65" s="24">
        <f>'Consolidado - Operacional'!AD9</f>
        <v>885.23564299999987</v>
      </c>
      <c r="AE65" s="24">
        <f>'Consolidado - Operacional'!AE9</f>
        <v>984.15499776775221</v>
      </c>
      <c r="AF65" s="24">
        <f>'Consolidado - Operacional'!AF9</f>
        <v>630.21806900000013</v>
      </c>
      <c r="AG65" s="24">
        <f>'Consolidado - Operacional'!AG9</f>
        <v>165.58726800000002</v>
      </c>
      <c r="AH65" s="97">
        <f>'Consolidado - Operacional'!AH9</f>
        <v>2575.0945203752362</v>
      </c>
      <c r="AI65" s="24">
        <f>'Consolidado - Operacional'!AI9</f>
        <v>835.83684537523675</v>
      </c>
      <c r="AJ65" s="24">
        <f>'Consolidado - Operacional'!AJ9</f>
        <v>761.37087399999996</v>
      </c>
      <c r="AK65" s="24">
        <f>'Consolidado - Operacional'!AK9</f>
        <v>592.25839899999994</v>
      </c>
      <c r="AL65" s="24">
        <f>'Consolidado - Operacional'!AL9</f>
        <v>385.62840199999994</v>
      </c>
      <c r="AM65" s="97">
        <f>'Consolidado - Operacional'!AM9</f>
        <v>1912.6841880000002</v>
      </c>
      <c r="AN65" s="24">
        <f>'Consolidado - Operacional'!AN9</f>
        <v>530.61246800000015</v>
      </c>
      <c r="AO65" s="24">
        <f>'Consolidado - Operacional'!AO9</f>
        <v>576.67128000000002</v>
      </c>
      <c r="AP65" s="24">
        <f>'Consolidado - Operacional'!AP9</f>
        <v>539.07684799999993</v>
      </c>
      <c r="AQ65" s="24">
        <f>'Consolidado - Operacional'!AQ9</f>
        <v>266.32359200000002</v>
      </c>
      <c r="AR65" s="97">
        <f>'Consolidado - Operacional'!AR9</f>
        <v>1695.167299</v>
      </c>
      <c r="AS65" s="24">
        <f>'Consolidado - Operacional'!AS9</f>
        <v>458.344627</v>
      </c>
      <c r="AT65" s="24">
        <f>'Consolidado - Operacional'!AT9</f>
        <v>488.351651</v>
      </c>
      <c r="AU65" s="24">
        <f>'Consolidado - Operacional'!AU9</f>
        <v>446.37332499999997</v>
      </c>
      <c r="AV65" s="24">
        <f>'Consolidado - Operacional'!AV9</f>
        <v>302.09769599999998</v>
      </c>
      <c r="AW65" s="97">
        <f>'Consolidado - Operacional'!AW9</f>
        <v>1315.0097390000001</v>
      </c>
      <c r="AX65" s="24">
        <f>'Consolidado - Operacional'!AX9</f>
        <v>346.39564000000001</v>
      </c>
      <c r="AY65" s="24">
        <f>'Consolidado - Operacional'!AY9</f>
        <v>325.39267899999999</v>
      </c>
      <c r="AZ65" s="24">
        <f>'Consolidado - Operacional'!AZ9</f>
        <v>414.67762000000005</v>
      </c>
      <c r="BA65" s="24">
        <f>'Consolidado - Operacional'!BA9</f>
        <v>228.54379999999998</v>
      </c>
      <c r="BB65" s="97">
        <f>'Consolidado - Operacional'!BB9</f>
        <v>1088.941032</v>
      </c>
      <c r="BC65" s="24">
        <f>'Consolidado - Operacional'!BC9</f>
        <v>277.84338400000001</v>
      </c>
      <c r="BD65" s="24">
        <f>'Consolidado - Operacional'!BD9</f>
        <v>343.37720000000002</v>
      </c>
      <c r="BE65" s="24">
        <f>'Consolidado - Operacional'!BE9</f>
        <v>229.36600799999999</v>
      </c>
      <c r="BF65" s="24">
        <f>'Consolidado - Operacional'!BF9</f>
        <v>238.35444000000001</v>
      </c>
      <c r="BG65" s="97">
        <f>'Consolidado - Operacional'!BG9</f>
        <v>613.20000000000005</v>
      </c>
      <c r="BH65" s="24">
        <f>'Consolidado - Operacional'!BH9</f>
        <v>241.5</v>
      </c>
      <c r="BI65" s="24">
        <f>'Consolidado - Operacional'!BI9</f>
        <v>91.3</v>
      </c>
      <c r="BJ65" s="24">
        <f>'Consolidado - Operacional'!BJ9</f>
        <v>99</v>
      </c>
      <c r="BK65" s="24">
        <f>'Consolidado - Operacional'!BK9</f>
        <v>181.4</v>
      </c>
      <c r="BL65" s="97">
        <f>'Consolidado - Operacional'!BL9</f>
        <v>338.8</v>
      </c>
      <c r="BM65" s="24">
        <f>'Consolidado - Operacional'!BM9</f>
        <v>88.4</v>
      </c>
      <c r="BN65" s="24">
        <f>'Consolidado - Operacional'!BN9</f>
        <v>103.6</v>
      </c>
      <c r="BO65" s="24">
        <f>'Consolidado - Operacional'!BO9</f>
        <v>33.1</v>
      </c>
      <c r="BP65" s="24">
        <f>'Consolidado - Operacional'!BP9</f>
        <v>113.7</v>
      </c>
      <c r="BQ65" s="97">
        <f>'Consolidado - Operacional'!BQ9</f>
        <v>0</v>
      </c>
      <c r="BR65" s="24">
        <f>'Consolidado - Operacional'!BR9</f>
        <v>0</v>
      </c>
      <c r="BS65" s="24">
        <f>'Consolidado - Operacional'!BS9</f>
        <v>0</v>
      </c>
      <c r="BT65" s="24">
        <f>'Consolidado - Operacional'!BT9</f>
        <v>0</v>
      </c>
      <c r="BU65" s="24">
        <f>'Consolidado - Operacional'!BU9</f>
        <v>0</v>
      </c>
      <c r="BV65" s="97">
        <f>'Consolidado - Operacional'!BV9</f>
        <v>397.80000000000007</v>
      </c>
      <c r="BW65" s="24">
        <f>'Consolidado - Operacional'!BW9</f>
        <v>0</v>
      </c>
      <c r="BX65" s="24">
        <f>'Consolidado - Operacional'!BX9</f>
        <v>49.1</v>
      </c>
      <c r="BY65" s="24">
        <f>'Consolidado - Operacional'!BY9</f>
        <v>246.3</v>
      </c>
      <c r="BZ65" s="24">
        <f>'Consolidado - Operacional'!BZ9</f>
        <v>102.4</v>
      </c>
    </row>
    <row r="66" spans="1:78" outlineLevel="1" x14ac:dyDescent="0.2">
      <c r="A66" s="43" t="s">
        <v>230</v>
      </c>
      <c r="B66" s="95">
        <f t="shared" ref="B66:B67" si="39">IFERROR(-B61/B64,0)</f>
        <v>6.9885015981377488E-2</v>
      </c>
      <c r="C66" s="95">
        <f t="shared" ref="C66:BN67" si="40">IFERROR(-C61/C64,0)</f>
        <v>5.8166151229374491E-2</v>
      </c>
      <c r="D66" s="101">
        <f t="shared" si="40"/>
        <v>7.2179454737061777E-2</v>
      </c>
      <c r="E66" s="95">
        <f t="shared" si="40"/>
        <v>8.2260748859571159E-2</v>
      </c>
      <c r="F66" s="95">
        <f t="shared" si="40"/>
        <v>7.4378365610553554E-2</v>
      </c>
      <c r="G66" s="95">
        <f t="shared" si="40"/>
        <v>6.8545894722103512E-2</v>
      </c>
      <c r="H66" s="95">
        <f t="shared" si="40"/>
        <v>6.2335511984552901E-2</v>
      </c>
      <c r="I66" s="101">
        <f t="shared" si="40"/>
        <v>6.300811503854245E-2</v>
      </c>
      <c r="J66" s="95">
        <f t="shared" si="40"/>
        <v>7.8004772420171259E-2</v>
      </c>
      <c r="K66" s="95">
        <f t="shared" si="40"/>
        <v>4.8711679939508902E-2</v>
      </c>
      <c r="L66" s="95">
        <f t="shared" si="40"/>
        <v>6.7367053349970688E-2</v>
      </c>
      <c r="M66" s="95">
        <f t="shared" si="40"/>
        <v>6.6136872069679373E-2</v>
      </c>
      <c r="N66" s="101">
        <f t="shared" si="40"/>
        <v>7.5832986298037183E-2</v>
      </c>
      <c r="O66" s="95">
        <f t="shared" si="40"/>
        <v>8.4105597857575598E-2</v>
      </c>
      <c r="P66" s="95">
        <f t="shared" si="40"/>
        <v>6.718306809570207E-2</v>
      </c>
      <c r="Q66" s="95">
        <f t="shared" si="40"/>
        <v>7.5335497045613195E-2</v>
      </c>
      <c r="R66" s="95">
        <f t="shared" si="40"/>
        <v>7.8055964653902798E-2</v>
      </c>
      <c r="S66" s="101">
        <f t="shared" si="40"/>
        <v>0.10212892030304314</v>
      </c>
      <c r="T66" s="95">
        <f t="shared" si="40"/>
        <v>8.6091732225025974E-2</v>
      </c>
      <c r="U66" s="95">
        <f t="shared" si="40"/>
        <v>0.11498054474708172</v>
      </c>
      <c r="V66" s="95">
        <f t="shared" si="40"/>
        <v>0.10370498614958448</v>
      </c>
      <c r="W66" s="95">
        <f t="shared" si="40"/>
        <v>0.10763514057567732</v>
      </c>
      <c r="X66" s="101">
        <f t="shared" si="40"/>
        <v>7.8260315843097297E-2</v>
      </c>
      <c r="Y66" s="95">
        <f t="shared" si="40"/>
        <v>9.7319639278557121E-2</v>
      </c>
      <c r="Z66" s="95">
        <f t="shared" si="40"/>
        <v>8.025247971145176E-2</v>
      </c>
      <c r="AA66" s="95">
        <f t="shared" si="40"/>
        <v>6.529050214542502E-2</v>
      </c>
      <c r="AB66" s="95">
        <f t="shared" si="40"/>
        <v>7.0322488989913348E-2</v>
      </c>
      <c r="AC66" s="101">
        <f t="shared" si="40"/>
        <v>7.855884080673585E-2</v>
      </c>
      <c r="AD66" s="95">
        <f t="shared" si="40"/>
        <v>6.5518108651911461E-2</v>
      </c>
      <c r="AE66" s="95">
        <f t="shared" si="40"/>
        <v>7.4922517180972911E-2</v>
      </c>
      <c r="AF66" s="95">
        <f t="shared" si="40"/>
        <v>7.7550312283136719E-2</v>
      </c>
      <c r="AG66" s="95">
        <f t="shared" si="40"/>
        <v>0.1093927677962247</v>
      </c>
      <c r="AH66" s="101">
        <f t="shared" si="40"/>
        <v>7.9672484800941371E-2</v>
      </c>
      <c r="AI66" s="95">
        <f t="shared" si="40"/>
        <v>7.3875629160578021E-2</v>
      </c>
      <c r="AJ66" s="95">
        <f t="shared" si="40"/>
        <v>8.7167070217917669E-2</v>
      </c>
      <c r="AK66" s="95">
        <f t="shared" si="40"/>
        <v>7.8141279433215263E-2</v>
      </c>
      <c r="AL66" s="95">
        <f t="shared" si="40"/>
        <v>8.0609486360285074E-2</v>
      </c>
      <c r="AM66" s="101">
        <f t="shared" si="40"/>
        <v>7.8337287039033865E-2</v>
      </c>
      <c r="AN66" s="95">
        <f t="shared" si="40"/>
        <v>8.4004352557127321E-2</v>
      </c>
      <c r="AO66" s="95">
        <f t="shared" si="40"/>
        <v>8.0016329863237409E-2</v>
      </c>
      <c r="AP66" s="95">
        <f t="shared" si="40"/>
        <v>7.4174111780594229E-2</v>
      </c>
      <c r="AQ66" s="95">
        <f t="shared" si="40"/>
        <v>7.4728901461574723E-2</v>
      </c>
      <c r="AR66" s="101">
        <f t="shared" si="40"/>
        <v>8.8631360870128198E-2</v>
      </c>
      <c r="AS66" s="95">
        <f t="shared" si="40"/>
        <v>8.8581314878892731E-2</v>
      </c>
      <c r="AT66" s="95">
        <f t="shared" si="40"/>
        <v>9.2135997923695825E-2</v>
      </c>
      <c r="AU66" s="95">
        <f t="shared" si="40"/>
        <v>8.6563307493540048E-2</v>
      </c>
      <c r="AV66" s="95">
        <f t="shared" si="40"/>
        <v>8.7046326349955738E-2</v>
      </c>
      <c r="AW66" s="101">
        <f t="shared" si="40"/>
        <v>7.9281646955759968E-2</v>
      </c>
      <c r="AX66" s="95">
        <f t="shared" si="40"/>
        <v>8.1488610843760023E-2</v>
      </c>
      <c r="AY66" s="95">
        <f t="shared" si="40"/>
        <v>0.10724759111855887</v>
      </c>
      <c r="AZ66" s="95">
        <f t="shared" si="40"/>
        <v>6.5558633425669449E-2</v>
      </c>
      <c r="BA66" s="95">
        <f t="shared" si="40"/>
        <v>6.8719489297784458E-2</v>
      </c>
      <c r="BB66" s="101">
        <f t="shared" si="40"/>
        <v>6.4309631672247389E-2</v>
      </c>
      <c r="BC66" s="95">
        <f t="shared" si="40"/>
        <v>7.7052631578947373E-2</v>
      </c>
      <c r="BD66" s="95">
        <f t="shared" si="40"/>
        <v>6.6476345840130513E-2</v>
      </c>
      <c r="BE66" s="95">
        <f t="shared" si="40"/>
        <v>6.1161022805805119E-2</v>
      </c>
      <c r="BF66" s="95">
        <f t="shared" si="40"/>
        <v>5.3410024650780603E-2</v>
      </c>
      <c r="BG66" s="101">
        <f t="shared" si="40"/>
        <v>0.13383838383838384</v>
      </c>
      <c r="BH66" s="95">
        <f t="shared" si="40"/>
        <v>8.8467614533965247E-2</v>
      </c>
      <c r="BI66" s="95">
        <f t="shared" si="40"/>
        <v>0.42618384401114212</v>
      </c>
      <c r="BJ66" s="95">
        <f t="shared" si="40"/>
        <v>8.090258668134287E-2</v>
      </c>
      <c r="BK66" s="95">
        <f t="shared" si="40"/>
        <v>0.22779922779922782</v>
      </c>
      <c r="BL66" s="101">
        <f t="shared" si="40"/>
        <v>0.15823817292006526</v>
      </c>
      <c r="BM66" s="95">
        <f t="shared" si="40"/>
        <v>0.10330073349633251</v>
      </c>
      <c r="BN66" s="95">
        <f t="shared" si="40"/>
        <v>0.12583222370173103</v>
      </c>
      <c r="BO66" s="95">
        <f t="shared" ref="BO66:BZ67" si="41">IFERROR(-BO61/BO64,0)</f>
        <v>0.12367491166077738</v>
      </c>
      <c r="BP66" s="95">
        <f t="shared" si="41"/>
        <v>3.0588235294117649</v>
      </c>
      <c r="BQ66" s="101">
        <f t="shared" si="41"/>
        <v>-1.2301480484522209</v>
      </c>
      <c r="BR66" s="95">
        <f t="shared" si="41"/>
        <v>-0.86531986531986527</v>
      </c>
      <c r="BS66" s="95">
        <f t="shared" si="41"/>
        <v>0.75415282392026572</v>
      </c>
      <c r="BT66" s="95">
        <f t="shared" si="41"/>
        <v>1.4458598726114651</v>
      </c>
      <c r="BU66" s="95">
        <f t="shared" si="41"/>
        <v>-0.22455752212389379</v>
      </c>
      <c r="BV66" s="101">
        <f t="shared" si="41"/>
        <v>0.54391278013325262</v>
      </c>
      <c r="BW66" s="95">
        <f t="shared" si="41"/>
        <v>-0.5</v>
      </c>
      <c r="BX66" s="95">
        <f t="shared" si="41"/>
        <v>0.24615384615384617</v>
      </c>
      <c r="BY66" s="95">
        <f t="shared" si="41"/>
        <v>9.8793026374608864E-2</v>
      </c>
      <c r="BZ66" s="95">
        <f t="shared" si="41"/>
        <v>0.10535557506584722</v>
      </c>
    </row>
    <row r="67" spans="1:78" outlineLevel="1" x14ac:dyDescent="0.2">
      <c r="A67" s="43" t="s">
        <v>142</v>
      </c>
      <c r="B67" s="95">
        <f t="shared" si="39"/>
        <v>5.9848650899231248E-2</v>
      </c>
      <c r="C67" s="95">
        <f t="shared" si="40"/>
        <v>5.9501393615607363E-2</v>
      </c>
      <c r="D67" s="101">
        <f t="shared" si="40"/>
        <v>5.4543224520721321E-2</v>
      </c>
      <c r="E67" s="95">
        <f t="shared" si="40"/>
        <v>3.728908950135023E-2</v>
      </c>
      <c r="F67" s="95">
        <f t="shared" si="40"/>
        <v>4.9445426497981178E-2</v>
      </c>
      <c r="G67" s="95">
        <f t="shared" si="40"/>
        <v>7.4541477223126734E-2</v>
      </c>
      <c r="H67" s="95">
        <f t="shared" si="40"/>
        <v>7.2531922893733836E-2</v>
      </c>
      <c r="I67" s="101">
        <f t="shared" si="40"/>
        <v>4.3970768319888692E-2</v>
      </c>
      <c r="J67" s="95">
        <f t="shared" si="40"/>
        <v>3.468915616314637E-2</v>
      </c>
      <c r="K67" s="95">
        <f t="shared" si="40"/>
        <v>2.8417702776154918E-2</v>
      </c>
      <c r="L67" s="95">
        <f t="shared" si="40"/>
        <v>7.3228906098300878E-2</v>
      </c>
      <c r="M67" s="95">
        <f t="shared" si="40"/>
        <v>7.1278724794995571E-2</v>
      </c>
      <c r="N67" s="101">
        <f t="shared" si="40"/>
        <v>5.1503462617209492E-2</v>
      </c>
      <c r="O67" s="95">
        <f t="shared" si="40"/>
        <v>3.5208378565719969E-2</v>
      </c>
      <c r="P67" s="95">
        <f t="shared" si="40"/>
        <v>6.374853273446332E-2</v>
      </c>
      <c r="Q67" s="95">
        <f t="shared" si="40"/>
        <v>4.7158108126197286E-2</v>
      </c>
      <c r="R67" s="95">
        <f t="shared" si="40"/>
        <v>7.6185528302231173E-2</v>
      </c>
      <c r="S67" s="101">
        <f t="shared" si="40"/>
        <v>8.7606464812052268E-2</v>
      </c>
      <c r="T67" s="95">
        <f t="shared" si="40"/>
        <v>6.604965746939423E-2</v>
      </c>
      <c r="U67" s="95">
        <f t="shared" si="40"/>
        <v>0.14273381385526754</v>
      </c>
      <c r="V67" s="95">
        <f t="shared" si="40"/>
        <v>7.2578241532580537E-2</v>
      </c>
      <c r="W67" s="95">
        <f t="shared" si="40"/>
        <v>0.10296375407850988</v>
      </c>
      <c r="X67" s="101">
        <f t="shared" si="40"/>
        <v>6.0119447389173374E-2</v>
      </c>
      <c r="Y67" s="95">
        <f t="shared" si="40"/>
        <v>6.0970605230007628E-2</v>
      </c>
      <c r="Z67" s="95">
        <f t="shared" si="40"/>
        <v>6.6134624582588633E-2</v>
      </c>
      <c r="AA67" s="95">
        <f t="shared" si="40"/>
        <v>4.3921349205472124E-2</v>
      </c>
      <c r="AB67" s="95">
        <f t="shared" si="40"/>
        <v>7.9306781130253093E-2</v>
      </c>
      <c r="AC67" s="101">
        <f t="shared" si="40"/>
        <v>5.7931949953383334E-2</v>
      </c>
      <c r="AD67" s="95">
        <f t="shared" si="40"/>
        <v>4.3265316193329108E-2</v>
      </c>
      <c r="AE67" s="95">
        <f t="shared" si="40"/>
        <v>4.6537384968712216E-2</v>
      </c>
      <c r="AF67" s="95">
        <f t="shared" si="40"/>
        <v>6.4263470046587945E-2</v>
      </c>
      <c r="AG67" s="95">
        <f t="shared" si="40"/>
        <v>0.1805694384667304</v>
      </c>
      <c r="AH67" s="101">
        <f t="shared" si="40"/>
        <v>4.5474058941703033E-2</v>
      </c>
      <c r="AI67" s="95">
        <f t="shared" si="40"/>
        <v>3.1465470977404687E-2</v>
      </c>
      <c r="AJ67" s="95">
        <f t="shared" si="40"/>
        <v>4.097871492783161E-2</v>
      </c>
      <c r="AK67" s="95">
        <f t="shared" si="40"/>
        <v>5.1666637487398477E-2</v>
      </c>
      <c r="AL67" s="95">
        <f t="shared" si="40"/>
        <v>7.546124675744191E-2</v>
      </c>
      <c r="AM67" s="101">
        <f t="shared" si="40"/>
        <v>6.4725792567695964E-2</v>
      </c>
      <c r="AN67" s="95">
        <f t="shared" si="40"/>
        <v>6.596151072726017E-2</v>
      </c>
      <c r="AO67" s="95">
        <f t="shared" si="40"/>
        <v>4.9074751910655232E-2</v>
      </c>
      <c r="AP67" s="95">
        <f t="shared" si="40"/>
        <v>4.9158111869052119E-2</v>
      </c>
      <c r="AQ67" s="95">
        <f t="shared" si="40"/>
        <v>0.12766424387967851</v>
      </c>
      <c r="AR67" s="101">
        <f t="shared" si="40"/>
        <v>5.615964870025493E-2</v>
      </c>
      <c r="AS67" s="95">
        <f t="shared" si="40"/>
        <v>5.5853169191836083E-2</v>
      </c>
      <c r="AT67" s="95">
        <f t="shared" si="40"/>
        <v>5.0783078032432004E-2</v>
      </c>
      <c r="AU67" s="95">
        <f t="shared" si="40"/>
        <v>4.8838043805597038E-2</v>
      </c>
      <c r="AV67" s="95">
        <f t="shared" si="40"/>
        <v>7.5803292455431368E-2</v>
      </c>
      <c r="AW67" s="101">
        <f t="shared" si="40"/>
        <v>6.8212422569746453E-2</v>
      </c>
      <c r="AX67" s="95">
        <f t="shared" si="40"/>
        <v>7.9677677236353203E-2</v>
      </c>
      <c r="AY67" s="95">
        <f t="shared" si="40"/>
        <v>6.7303296642393109E-2</v>
      </c>
      <c r="AZ67" s="95">
        <f t="shared" si="40"/>
        <v>5.1124051498125211E-2</v>
      </c>
      <c r="BA67" s="95">
        <f t="shared" si="40"/>
        <v>8.3135048949041723E-2</v>
      </c>
      <c r="BB67" s="101">
        <f t="shared" si="40"/>
        <v>7.7139163215956402E-2</v>
      </c>
      <c r="BC67" s="95">
        <f t="shared" si="40"/>
        <v>7.4502403843454482E-2</v>
      </c>
      <c r="BD67" s="95">
        <f t="shared" si="40"/>
        <v>7.8339505360285999E-2</v>
      </c>
      <c r="BE67" s="95">
        <f t="shared" si="40"/>
        <v>9.4172629102042021E-2</v>
      </c>
      <c r="BF67" s="95">
        <f t="shared" si="40"/>
        <v>6.2092403229409107E-2</v>
      </c>
      <c r="BG67" s="101">
        <f t="shared" si="40"/>
        <v>0.14204174820613175</v>
      </c>
      <c r="BH67" s="95">
        <f t="shared" si="40"/>
        <v>0.10020703933747412</v>
      </c>
      <c r="BI67" s="95">
        <f t="shared" si="40"/>
        <v>0.20700985761226723</v>
      </c>
      <c r="BJ67" s="95">
        <f t="shared" si="40"/>
        <v>0.25252525252525254</v>
      </c>
      <c r="BK67" s="95">
        <f t="shared" si="40"/>
        <v>0.10474090407938258</v>
      </c>
      <c r="BL67" s="101">
        <f t="shared" si="40"/>
        <v>0.28719008264462809</v>
      </c>
      <c r="BM67" s="95">
        <f t="shared" si="40"/>
        <v>0.3404977375565611</v>
      </c>
      <c r="BN67" s="95">
        <f t="shared" si="40"/>
        <v>0.24131274131274133</v>
      </c>
      <c r="BO67" s="95">
        <f t="shared" si="41"/>
        <v>0.58912386706948638</v>
      </c>
      <c r="BP67" s="95">
        <f t="shared" si="41"/>
        <v>0.19876868953386104</v>
      </c>
      <c r="BQ67" s="101">
        <f t="shared" si="41"/>
        <v>0</v>
      </c>
      <c r="BR67" s="95">
        <f t="shared" si="41"/>
        <v>0</v>
      </c>
      <c r="BS67" s="95">
        <f t="shared" si="41"/>
        <v>0</v>
      </c>
      <c r="BT67" s="95">
        <f t="shared" si="41"/>
        <v>0</v>
      </c>
      <c r="BU67" s="95">
        <f t="shared" si="41"/>
        <v>0</v>
      </c>
      <c r="BV67" s="101">
        <f t="shared" si="41"/>
        <v>0.22850678733031671</v>
      </c>
      <c r="BW67" s="95">
        <f t="shared" si="41"/>
        <v>0</v>
      </c>
      <c r="BX67" s="95">
        <f t="shared" si="41"/>
        <v>0.45621181262729121</v>
      </c>
      <c r="BY67" s="95">
        <f t="shared" si="41"/>
        <v>9.0539991879821355E-2</v>
      </c>
      <c r="BZ67" s="95">
        <f t="shared" si="41"/>
        <v>0.2275390625</v>
      </c>
    </row>
    <row r="68" spans="1:78" outlineLevel="1" x14ac:dyDescent="0.2">
      <c r="A68" s="55"/>
      <c r="D68" s="56"/>
      <c r="I68" s="56"/>
      <c r="N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row>
    <row r="69" spans="1:78" x14ac:dyDescent="0.2">
      <c r="A69" s="13" t="s">
        <v>143</v>
      </c>
    </row>
    <row r="70" spans="1:78" outlineLevel="1" x14ac:dyDescent="0.2">
      <c r="A70" s="29" t="s">
        <v>1</v>
      </c>
      <c r="B70" s="16" t="s">
        <v>277</v>
      </c>
      <c r="C70" s="16" t="s">
        <v>276</v>
      </c>
      <c r="D70" s="16">
        <v>2025</v>
      </c>
      <c r="E70" s="16" t="s">
        <v>274</v>
      </c>
      <c r="F70" s="16" t="s">
        <v>265</v>
      </c>
      <c r="G70" s="16" t="s">
        <v>264</v>
      </c>
      <c r="H70" s="16" t="s">
        <v>263</v>
      </c>
      <c r="I70" s="16">
        <v>2024</v>
      </c>
      <c r="J70" s="16" t="s">
        <v>256</v>
      </c>
      <c r="K70" s="16" t="str">
        <f t="shared" ref="K70:BV70" si="42">K7</f>
        <v>3T24</v>
      </c>
      <c r="L70" s="16" t="str">
        <f t="shared" si="42"/>
        <v>2T24</v>
      </c>
      <c r="M70" s="16" t="str">
        <f t="shared" si="42"/>
        <v>1T24</v>
      </c>
      <c r="N70" s="16">
        <f t="shared" si="42"/>
        <v>2023</v>
      </c>
      <c r="O70" s="16" t="str">
        <f t="shared" si="42"/>
        <v>4T23</v>
      </c>
      <c r="P70" s="16" t="str">
        <f t="shared" si="42"/>
        <v>3T23</v>
      </c>
      <c r="Q70" s="16" t="str">
        <f t="shared" si="42"/>
        <v>2T23</v>
      </c>
      <c r="R70" s="16" t="str">
        <f t="shared" si="42"/>
        <v>1T23</v>
      </c>
      <c r="S70" s="16">
        <f t="shared" si="42"/>
        <v>2022</v>
      </c>
      <c r="T70" s="16" t="str">
        <f t="shared" si="42"/>
        <v>4T22</v>
      </c>
      <c r="U70" s="16" t="str">
        <f t="shared" si="42"/>
        <v>3T22</v>
      </c>
      <c r="V70" s="16" t="str">
        <f t="shared" si="42"/>
        <v>2T22</v>
      </c>
      <c r="W70" s="16" t="str">
        <f t="shared" si="42"/>
        <v>1T22</v>
      </c>
      <c r="X70" s="16">
        <f t="shared" si="42"/>
        <v>2021</v>
      </c>
      <c r="Y70" s="16" t="str">
        <f t="shared" si="42"/>
        <v>4T21</v>
      </c>
      <c r="Z70" s="16" t="str">
        <f t="shared" si="42"/>
        <v>3T21</v>
      </c>
      <c r="AA70" s="16" t="str">
        <f t="shared" si="42"/>
        <v>2T21</v>
      </c>
      <c r="AB70" s="16" t="str">
        <f t="shared" si="42"/>
        <v>1T21</v>
      </c>
      <c r="AC70" s="16">
        <f t="shared" si="42"/>
        <v>2020</v>
      </c>
      <c r="AD70" s="16" t="str">
        <f t="shared" si="42"/>
        <v>4T20</v>
      </c>
      <c r="AE70" s="16" t="str">
        <f t="shared" si="42"/>
        <v>3T20</v>
      </c>
      <c r="AF70" s="16" t="str">
        <f t="shared" si="42"/>
        <v>2T20</v>
      </c>
      <c r="AG70" s="16" t="str">
        <f t="shared" si="42"/>
        <v>1T20</v>
      </c>
      <c r="AH70" s="16">
        <f t="shared" si="42"/>
        <v>2019</v>
      </c>
      <c r="AI70" s="16" t="str">
        <f t="shared" si="42"/>
        <v>4T19</v>
      </c>
      <c r="AJ70" s="16" t="str">
        <f t="shared" si="42"/>
        <v>3T19</v>
      </c>
      <c r="AK70" s="16" t="str">
        <f t="shared" si="42"/>
        <v>2T19</v>
      </c>
      <c r="AL70" s="16" t="str">
        <f t="shared" si="42"/>
        <v>1T19</v>
      </c>
      <c r="AM70" s="16">
        <f t="shared" si="42"/>
        <v>2018</v>
      </c>
      <c r="AN70" s="16" t="str">
        <f t="shared" si="42"/>
        <v>4T18</v>
      </c>
      <c r="AO70" s="16" t="str">
        <f t="shared" si="42"/>
        <v>3T18</v>
      </c>
      <c r="AP70" s="16" t="str">
        <f t="shared" si="42"/>
        <v>2T18</v>
      </c>
      <c r="AQ70" s="16" t="str">
        <f t="shared" si="42"/>
        <v>1T18</v>
      </c>
      <c r="AR70" s="16">
        <f t="shared" si="42"/>
        <v>2017</v>
      </c>
      <c r="AS70" s="16" t="str">
        <f t="shared" si="42"/>
        <v>4T17</v>
      </c>
      <c r="AT70" s="16" t="str">
        <f t="shared" si="42"/>
        <v>3T17</v>
      </c>
      <c r="AU70" s="16" t="str">
        <f t="shared" si="42"/>
        <v>2T17</v>
      </c>
      <c r="AV70" s="16" t="str">
        <f t="shared" si="42"/>
        <v>1T17</v>
      </c>
      <c r="AW70" s="16">
        <f t="shared" si="42"/>
        <v>2016</v>
      </c>
      <c r="AX70" s="16" t="str">
        <f t="shared" si="42"/>
        <v>4T16</v>
      </c>
      <c r="AY70" s="16" t="str">
        <f t="shared" si="42"/>
        <v>3T16</v>
      </c>
      <c r="AZ70" s="16" t="str">
        <f t="shared" si="42"/>
        <v>2T16</v>
      </c>
      <c r="BA70" s="16" t="str">
        <f t="shared" si="42"/>
        <v>1T16</v>
      </c>
      <c r="BB70" s="16">
        <f t="shared" si="42"/>
        <v>2015</v>
      </c>
      <c r="BC70" s="16" t="str">
        <f t="shared" si="42"/>
        <v>4T15</v>
      </c>
      <c r="BD70" s="16" t="str">
        <f t="shared" si="42"/>
        <v>3T15</v>
      </c>
      <c r="BE70" s="16" t="str">
        <f t="shared" si="42"/>
        <v>2T15</v>
      </c>
      <c r="BF70" s="16" t="str">
        <f t="shared" si="42"/>
        <v>1T15</v>
      </c>
      <c r="BG70" s="16">
        <f t="shared" si="42"/>
        <v>2014</v>
      </c>
      <c r="BH70" s="16" t="str">
        <f t="shared" si="42"/>
        <v>4T14</v>
      </c>
      <c r="BI70" s="16" t="str">
        <f t="shared" si="42"/>
        <v>3T14</v>
      </c>
      <c r="BJ70" s="16" t="str">
        <f t="shared" si="42"/>
        <v>2T14</v>
      </c>
      <c r="BK70" s="16" t="str">
        <f t="shared" si="42"/>
        <v>1T14</v>
      </c>
      <c r="BL70" s="16">
        <f t="shared" si="42"/>
        <v>2013</v>
      </c>
      <c r="BM70" s="16" t="str">
        <f t="shared" si="42"/>
        <v>4T13</v>
      </c>
      <c r="BN70" s="16" t="str">
        <f t="shared" si="42"/>
        <v>3T13</v>
      </c>
      <c r="BO70" s="16" t="str">
        <f t="shared" si="42"/>
        <v>2T13</v>
      </c>
      <c r="BP70" s="16" t="str">
        <f t="shared" si="42"/>
        <v>1T13</v>
      </c>
      <c r="BQ70" s="16">
        <f t="shared" si="42"/>
        <v>2012</v>
      </c>
      <c r="BR70" s="16" t="str">
        <f t="shared" si="42"/>
        <v>4T12</v>
      </c>
      <c r="BS70" s="16" t="str">
        <f t="shared" si="42"/>
        <v>3T12</v>
      </c>
      <c r="BT70" s="16" t="str">
        <f t="shared" si="42"/>
        <v>2T12</v>
      </c>
      <c r="BU70" s="16" t="str">
        <f t="shared" si="42"/>
        <v>1T12</v>
      </c>
      <c r="BV70" s="16">
        <f t="shared" si="42"/>
        <v>2011</v>
      </c>
      <c r="BW70" s="16" t="str">
        <f t="shared" ref="BW70:BZ70" si="43">BW7</f>
        <v>4T11</v>
      </c>
      <c r="BX70" s="16" t="str">
        <f t="shared" si="43"/>
        <v>3T11</v>
      </c>
      <c r="BY70" s="16" t="str">
        <f t="shared" si="43"/>
        <v>2T11</v>
      </c>
      <c r="BZ70" s="16" t="str">
        <f t="shared" si="43"/>
        <v>1T11</v>
      </c>
    </row>
    <row r="71" spans="1:78" s="55" customFormat="1" outlineLevel="1" x14ac:dyDescent="0.2">
      <c r="A71" s="19" t="s">
        <v>144</v>
      </c>
      <c r="B71" s="54">
        <v>-30.678000000000001</v>
      </c>
      <c r="C71" s="54">
        <v>-15.298</v>
      </c>
      <c r="D71" s="108">
        <v>-81</v>
      </c>
      <c r="E71" s="54">
        <v>-29.9</v>
      </c>
      <c r="F71" s="54">
        <v>-24.585999999999999</v>
      </c>
      <c r="G71" s="54">
        <v>-5.1289999999999996</v>
      </c>
      <c r="H71" s="54">
        <v>-21.343</v>
      </c>
      <c r="I71" s="108">
        <v>-46.51</v>
      </c>
      <c r="J71" s="54">
        <v>-23.445</v>
      </c>
      <c r="K71" s="54">
        <v>-19.95</v>
      </c>
      <c r="L71" s="54">
        <v>-13.177</v>
      </c>
      <c r="M71" s="54">
        <v>10.061999999999999</v>
      </c>
      <c r="N71" s="108">
        <v>-78.034000000000006</v>
      </c>
      <c r="O71" s="54">
        <v>-22.07</v>
      </c>
      <c r="P71" s="54">
        <v>-26.66</v>
      </c>
      <c r="Q71" s="54">
        <v>-12.516999999999999</v>
      </c>
      <c r="R71" s="54">
        <v>-16.8</v>
      </c>
      <c r="S71" s="108">
        <v>-96.5</v>
      </c>
      <c r="T71" s="54">
        <v>-28.4</v>
      </c>
      <c r="U71" s="54">
        <v>-36.700000000000003</v>
      </c>
      <c r="V71" s="54">
        <v>-20.100000000000001</v>
      </c>
      <c r="W71" s="54">
        <v>-11.3</v>
      </c>
      <c r="X71" s="108">
        <v>-68</v>
      </c>
      <c r="Y71" s="54">
        <v>-23.8</v>
      </c>
      <c r="Z71" s="54">
        <v>-8.6</v>
      </c>
      <c r="AA71" s="54">
        <v>-20</v>
      </c>
      <c r="AB71" s="54">
        <v>-15.5</v>
      </c>
      <c r="AC71" s="108">
        <v>-67.8</v>
      </c>
      <c r="AD71" s="54">
        <v>-21.4</v>
      </c>
      <c r="AE71" s="54">
        <v>-15.1</v>
      </c>
      <c r="AF71" s="54">
        <v>-16</v>
      </c>
      <c r="AG71" s="54">
        <v>-15.2</v>
      </c>
      <c r="AH71" s="108">
        <v>-60.5</v>
      </c>
      <c r="AI71" s="54">
        <v>-18</v>
      </c>
      <c r="AJ71" s="54">
        <v>-13.1</v>
      </c>
      <c r="AK71" s="54">
        <v>-13.5</v>
      </c>
      <c r="AL71" s="54">
        <v>-15.9</v>
      </c>
      <c r="AM71" s="108">
        <v>-81.5</v>
      </c>
      <c r="AN71" s="54">
        <v>-32.200000000000003</v>
      </c>
      <c r="AO71" s="54">
        <v>-13.7</v>
      </c>
      <c r="AP71" s="54">
        <v>-20.8</v>
      </c>
      <c r="AQ71" s="54">
        <v>-14.8</v>
      </c>
      <c r="AR71" s="108">
        <v>-98.5</v>
      </c>
      <c r="AS71" s="54">
        <v>-12.1</v>
      </c>
      <c r="AT71" s="54">
        <v>-36</v>
      </c>
      <c r="AU71" s="54">
        <v>-21.7</v>
      </c>
      <c r="AV71" s="54">
        <v>-28.7</v>
      </c>
      <c r="AW71" s="108">
        <v>-36.700000000000003</v>
      </c>
      <c r="AX71" s="54">
        <v>-3.7</v>
      </c>
      <c r="AY71" s="54">
        <v>-10.5</v>
      </c>
      <c r="AZ71" s="54">
        <v>-7.3</v>
      </c>
      <c r="BA71" s="54">
        <v>-15.2</v>
      </c>
      <c r="BB71" s="108">
        <v>-52.6</v>
      </c>
      <c r="BC71" s="54">
        <v>-20.399999999999999</v>
      </c>
      <c r="BD71" s="54">
        <v>-15.5</v>
      </c>
      <c r="BE71" s="54">
        <v>-11.7</v>
      </c>
      <c r="BF71" s="54">
        <v>-5</v>
      </c>
      <c r="BG71" s="108">
        <v>-62.2</v>
      </c>
      <c r="BH71" s="54">
        <v>-25.5</v>
      </c>
      <c r="BI71" s="54">
        <v>-11.7</v>
      </c>
      <c r="BJ71" s="54">
        <v>-15</v>
      </c>
      <c r="BK71" s="54">
        <v>-10</v>
      </c>
      <c r="BL71" s="108">
        <v>-24.8</v>
      </c>
      <c r="BM71" s="54">
        <v>-9.1999999999999993</v>
      </c>
      <c r="BN71" s="54">
        <v>-16.2</v>
      </c>
      <c r="BO71" s="54">
        <v>3.7</v>
      </c>
      <c r="BP71" s="54">
        <v>-3.1</v>
      </c>
      <c r="BQ71" s="108">
        <v>-47.8</v>
      </c>
      <c r="BR71" s="54">
        <v>-18</v>
      </c>
      <c r="BS71" s="54">
        <v>-12</v>
      </c>
      <c r="BT71" s="54">
        <v>-12.9</v>
      </c>
      <c r="BU71" s="54">
        <v>-4.8</v>
      </c>
      <c r="BV71" s="108">
        <v>-60.3</v>
      </c>
      <c r="BW71" s="54">
        <v>-54.5</v>
      </c>
      <c r="BX71" s="54">
        <v>-0.7</v>
      </c>
      <c r="BY71" s="54">
        <v>-1.1000000000000001</v>
      </c>
      <c r="BZ71" s="54">
        <v>-4.0999999999999996</v>
      </c>
    </row>
    <row r="72" spans="1:78" outlineLevel="1" x14ac:dyDescent="0.2">
      <c r="A72" s="23" t="s">
        <v>145</v>
      </c>
      <c r="B72" s="24">
        <v>-21.988</v>
      </c>
      <c r="C72" s="24">
        <v>-10.427</v>
      </c>
      <c r="D72" s="97">
        <v>-47.3</v>
      </c>
      <c r="E72" s="24">
        <v>-11</v>
      </c>
      <c r="F72" s="24">
        <v>-16.344000000000001</v>
      </c>
      <c r="G72" s="24">
        <v>-5.8209999999999997</v>
      </c>
      <c r="H72" s="24">
        <v>-14.090999999999999</v>
      </c>
      <c r="I72" s="97">
        <v>-28.904</v>
      </c>
      <c r="J72" s="24">
        <v>-14.205</v>
      </c>
      <c r="K72" s="24">
        <v>-15.433</v>
      </c>
      <c r="L72" s="24">
        <v>-12.343999999999999</v>
      </c>
      <c r="M72" s="24">
        <v>13.077999999999999</v>
      </c>
      <c r="N72" s="97">
        <v>-70.063000000000002</v>
      </c>
      <c r="O72" s="24">
        <v>-20.798000000000002</v>
      </c>
      <c r="P72" s="24">
        <v>-19.078000000000003</v>
      </c>
      <c r="Q72" s="24">
        <v>-16.079000000000001</v>
      </c>
      <c r="R72" s="24">
        <v>-14.1</v>
      </c>
      <c r="S72" s="97">
        <v>-76.099999999999994</v>
      </c>
      <c r="T72" s="24">
        <v>-29.1</v>
      </c>
      <c r="U72" s="24">
        <v>-23.4</v>
      </c>
      <c r="V72" s="24">
        <v>-15.5</v>
      </c>
      <c r="W72" s="24">
        <v>-8.1</v>
      </c>
      <c r="X72" s="97">
        <v>-57.4</v>
      </c>
      <c r="Y72" s="24">
        <v>-19.2</v>
      </c>
      <c r="Z72" s="24">
        <v>-10.199999999999999</v>
      </c>
      <c r="AA72" s="24">
        <v>-15.6</v>
      </c>
      <c r="AB72" s="24">
        <v>-12.5</v>
      </c>
      <c r="AC72" s="97">
        <v>-54.9</v>
      </c>
      <c r="AD72" s="24">
        <v>-22.5</v>
      </c>
      <c r="AE72" s="24">
        <v>-12.2</v>
      </c>
      <c r="AF72" s="24">
        <v>-9.3000000000000007</v>
      </c>
      <c r="AG72" s="24">
        <v>-11</v>
      </c>
      <c r="AH72" s="97">
        <v>-39.799999999999997</v>
      </c>
      <c r="AI72" s="24">
        <v>-16.399999999999999</v>
      </c>
      <c r="AJ72" s="24">
        <v>-5.9</v>
      </c>
      <c r="AK72" s="24">
        <v>-5.2</v>
      </c>
      <c r="AL72" s="24">
        <v>-12.4</v>
      </c>
      <c r="AM72" s="97">
        <v>-53.9</v>
      </c>
      <c r="AN72" s="24">
        <v>-21.4</v>
      </c>
      <c r="AO72" s="24">
        <v>-7.9</v>
      </c>
      <c r="AP72" s="24">
        <v>-14.3</v>
      </c>
      <c r="AQ72" s="24">
        <v>-10.3</v>
      </c>
      <c r="AR72" s="97">
        <v>-51.8</v>
      </c>
      <c r="AS72" s="24">
        <v>-4.8</v>
      </c>
      <c r="AT72" s="24">
        <v>-28.3</v>
      </c>
      <c r="AU72" s="24">
        <v>-6.6</v>
      </c>
      <c r="AV72" s="24">
        <v>-12.1</v>
      </c>
      <c r="AW72" s="97">
        <v>-21.2</v>
      </c>
      <c r="AX72" s="24">
        <v>-0.8</v>
      </c>
      <c r="AY72" s="24">
        <v>-7.7</v>
      </c>
      <c r="AZ72" s="24">
        <v>-5.6</v>
      </c>
      <c r="BA72" s="24">
        <v>-7.1</v>
      </c>
      <c r="BB72" s="97">
        <v>-27.3</v>
      </c>
      <c r="BC72" s="24">
        <v>-8.4</v>
      </c>
      <c r="BD72" s="24">
        <v>-8</v>
      </c>
      <c r="BE72" s="24">
        <v>-10.9</v>
      </c>
      <c r="BF72" s="24">
        <v>0</v>
      </c>
      <c r="BG72" s="97">
        <v>-51.2</v>
      </c>
      <c r="BH72" s="24">
        <v>-14.3</v>
      </c>
      <c r="BI72" s="24">
        <v>-11.7</v>
      </c>
      <c r="BJ72" s="24">
        <v>-15.1</v>
      </c>
      <c r="BK72" s="24">
        <v>-10</v>
      </c>
      <c r="BL72" s="97">
        <v>-18.100000000000001</v>
      </c>
      <c r="BM72" s="24">
        <v>-4</v>
      </c>
      <c r="BN72" s="24">
        <v>-14.8</v>
      </c>
      <c r="BO72" s="24">
        <v>3.7</v>
      </c>
      <c r="BP72" s="24">
        <v>-3.1</v>
      </c>
      <c r="BQ72" s="97">
        <v>-17.5</v>
      </c>
      <c r="BR72" s="24">
        <v>-5.2</v>
      </c>
      <c r="BS72" s="24">
        <v>-3.3</v>
      </c>
      <c r="BT72" s="24">
        <v>-4.3</v>
      </c>
      <c r="BU72" s="24">
        <v>-4.7</v>
      </c>
      <c r="BV72" s="97">
        <v>-15.2</v>
      </c>
      <c r="BW72" s="24">
        <v>-5.0999999999999996</v>
      </c>
      <c r="BX72" s="24">
        <v>-5.3</v>
      </c>
      <c r="BY72" s="24">
        <v>-2.5</v>
      </c>
      <c r="BZ72" s="24">
        <v>-2.2000000000000002</v>
      </c>
    </row>
    <row r="73" spans="1:78" outlineLevel="1" x14ac:dyDescent="0.2">
      <c r="A73" s="23" t="s">
        <v>146</v>
      </c>
      <c r="B73" s="24">
        <v>-8.69</v>
      </c>
      <c r="C73" s="24">
        <v>-4.8710000000000004</v>
      </c>
      <c r="D73" s="97">
        <v>-33.700000000000003</v>
      </c>
      <c r="E73" s="24">
        <v>-18.899999999999999</v>
      </c>
      <c r="F73" s="24">
        <v>-8.2420000000000009</v>
      </c>
      <c r="G73" s="24">
        <v>0.69199999999999995</v>
      </c>
      <c r="H73" s="24">
        <v>-7.2519999999999998</v>
      </c>
      <c r="I73" s="97">
        <v>-17.606000000000002</v>
      </c>
      <c r="J73" s="24">
        <v>-9.24</v>
      </c>
      <c r="K73" s="24">
        <v>-4.5170000000000003</v>
      </c>
      <c r="L73" s="24">
        <v>-0.83299999999999996</v>
      </c>
      <c r="M73" s="24">
        <v>-3.016</v>
      </c>
      <c r="N73" s="97">
        <v>-7.9710000000000036</v>
      </c>
      <c r="O73" s="24">
        <v>-1.2719999999999985</v>
      </c>
      <c r="P73" s="24">
        <v>-7.6</v>
      </c>
      <c r="Q73" s="24">
        <v>3.5620000000000012</v>
      </c>
      <c r="R73" s="24">
        <v>-2.7</v>
      </c>
      <c r="S73" s="97">
        <v>-20.399999999999999</v>
      </c>
      <c r="T73" s="24">
        <v>0.8</v>
      </c>
      <c r="U73" s="24">
        <v>-13.3</v>
      </c>
      <c r="V73" s="24">
        <v>-4.7</v>
      </c>
      <c r="W73" s="24">
        <v>-3.2</v>
      </c>
      <c r="X73" s="97">
        <v>-10.6</v>
      </c>
      <c r="Y73" s="24">
        <v>-4.5999999999999996</v>
      </c>
      <c r="Z73" s="24">
        <v>1.6</v>
      </c>
      <c r="AA73" s="24">
        <v>-4.4000000000000004</v>
      </c>
      <c r="AB73" s="24">
        <v>-3.1</v>
      </c>
      <c r="AC73" s="97">
        <v>-12.8</v>
      </c>
      <c r="AD73" s="24">
        <v>1.1000000000000001</v>
      </c>
      <c r="AE73" s="24">
        <v>-3</v>
      </c>
      <c r="AF73" s="24">
        <v>-6.7</v>
      </c>
      <c r="AG73" s="24">
        <v>-4.3</v>
      </c>
      <c r="AH73" s="97">
        <v>-20.7</v>
      </c>
      <c r="AI73" s="24">
        <v>-1.6</v>
      </c>
      <c r="AJ73" s="24">
        <v>-7.2</v>
      </c>
      <c r="AK73" s="24">
        <v>-8.4</v>
      </c>
      <c r="AL73" s="24">
        <v>-3.6</v>
      </c>
      <c r="AM73" s="97">
        <v>-27.6</v>
      </c>
      <c r="AN73" s="24">
        <v>-10.8</v>
      </c>
      <c r="AO73" s="24">
        <v>-5.7</v>
      </c>
      <c r="AP73" s="24">
        <v>-6.5</v>
      </c>
      <c r="AQ73" s="24">
        <v>-4.5999999999999996</v>
      </c>
      <c r="AR73" s="97">
        <v>-46.7</v>
      </c>
      <c r="AS73" s="24">
        <v>-7.3</v>
      </c>
      <c r="AT73" s="24">
        <v>-7.7</v>
      </c>
      <c r="AU73" s="24">
        <v>-15.1</v>
      </c>
      <c r="AV73" s="24">
        <v>-16.600000000000001</v>
      </c>
      <c r="AW73" s="97">
        <v>-15.5</v>
      </c>
      <c r="AX73" s="24">
        <v>-2.9</v>
      </c>
      <c r="AY73" s="24">
        <v>-2.8</v>
      </c>
      <c r="AZ73" s="24">
        <v>-1.7</v>
      </c>
      <c r="BA73" s="24">
        <v>-8.1</v>
      </c>
      <c r="BB73" s="97">
        <v>-25.3</v>
      </c>
      <c r="BC73" s="24">
        <v>-12</v>
      </c>
      <c r="BD73" s="24">
        <v>-7.5</v>
      </c>
      <c r="BE73" s="24">
        <v>-0.8</v>
      </c>
      <c r="BF73" s="24">
        <v>-5</v>
      </c>
      <c r="BG73" s="97">
        <v>-11</v>
      </c>
      <c r="BH73" s="24">
        <v>-11.2</v>
      </c>
      <c r="BI73" s="24">
        <v>0</v>
      </c>
      <c r="BJ73" s="24">
        <v>0.2</v>
      </c>
      <c r="BK73" s="24">
        <v>0</v>
      </c>
      <c r="BL73" s="97">
        <v>-6.7</v>
      </c>
      <c r="BM73" s="24">
        <v>-5.2</v>
      </c>
      <c r="BN73" s="24">
        <v>-1.5</v>
      </c>
      <c r="BO73" s="24">
        <v>0</v>
      </c>
      <c r="BP73" s="24">
        <v>0</v>
      </c>
      <c r="BQ73" s="97">
        <v>-30.3</v>
      </c>
      <c r="BR73" s="24">
        <v>-12.8</v>
      </c>
      <c r="BS73" s="24">
        <v>-8.6999999999999993</v>
      </c>
      <c r="BT73" s="24">
        <v>-8.6999999999999993</v>
      </c>
      <c r="BU73" s="24">
        <v>-0.1</v>
      </c>
      <c r="BV73" s="97">
        <v>-45.2</v>
      </c>
      <c r="BW73" s="24">
        <v>-49.3</v>
      </c>
      <c r="BX73" s="24">
        <v>4.5999999999999996</v>
      </c>
      <c r="BY73" s="24">
        <v>1.4</v>
      </c>
      <c r="BZ73" s="24">
        <v>-1.8</v>
      </c>
    </row>
    <row r="74" spans="1:78" outlineLevel="1" x14ac:dyDescent="0.2">
      <c r="A74" s="33" t="s">
        <v>147</v>
      </c>
      <c r="B74" s="24">
        <v>5.1520000000000001</v>
      </c>
      <c r="C74" s="24">
        <v>4.5330000000000004</v>
      </c>
      <c r="D74" s="97">
        <v>25.3</v>
      </c>
      <c r="E74" s="24">
        <v>7.6</v>
      </c>
      <c r="F74" s="24">
        <v>9.2119999999999997</v>
      </c>
      <c r="G74" s="24">
        <v>3.649</v>
      </c>
      <c r="H74" s="24">
        <v>4.9169999999999998</v>
      </c>
      <c r="I74" s="97">
        <v>16.699000000000002</v>
      </c>
      <c r="J74" s="24">
        <v>10.478</v>
      </c>
      <c r="K74" s="24">
        <v>2.4159999999999999</v>
      </c>
      <c r="L74" s="24">
        <v>3.8980000000000001</v>
      </c>
      <c r="M74" s="24">
        <v>-9.2999999999999999E-2</v>
      </c>
      <c r="N74" s="97">
        <v>-0.94499999999999995</v>
      </c>
      <c r="O74" s="24">
        <v>-0.65200000000000002</v>
      </c>
      <c r="P74" s="24">
        <v>-1.7509999999999999</v>
      </c>
      <c r="Q74" s="24">
        <v>1.155</v>
      </c>
      <c r="R74" s="24">
        <v>0.3</v>
      </c>
      <c r="S74" s="97">
        <v>-7.4</v>
      </c>
      <c r="T74" s="24">
        <v>-4.4000000000000004</v>
      </c>
      <c r="U74" s="24">
        <v>-8.3000000000000007</v>
      </c>
      <c r="V74" s="24">
        <v>-0.6</v>
      </c>
      <c r="W74" s="24">
        <v>5.9</v>
      </c>
      <c r="X74" s="97">
        <v>-6.8</v>
      </c>
      <c r="Y74" s="24">
        <v>-5.3</v>
      </c>
      <c r="Z74" s="24">
        <v>-1.4</v>
      </c>
      <c r="AA74" s="24">
        <v>0.1</v>
      </c>
      <c r="AB74" s="24">
        <v>-0.2</v>
      </c>
      <c r="AC74" s="97">
        <v>-0.5</v>
      </c>
      <c r="AD74" s="24">
        <v>-0.4</v>
      </c>
      <c r="AE74" s="24">
        <v>-0.1</v>
      </c>
      <c r="AF74" s="24">
        <v>-0.2</v>
      </c>
      <c r="AG74" s="24">
        <v>0.2</v>
      </c>
      <c r="AH74" s="97">
        <v>3.2</v>
      </c>
      <c r="AI74" s="24">
        <v>5</v>
      </c>
      <c r="AJ74" s="24">
        <v>-0.3</v>
      </c>
      <c r="AK74" s="24">
        <v>-0.2</v>
      </c>
      <c r="AL74" s="24">
        <v>-1.2</v>
      </c>
      <c r="AM74" s="97">
        <v>0.6</v>
      </c>
      <c r="AN74" s="24">
        <v>-0.2</v>
      </c>
      <c r="AO74" s="24">
        <v>0.3</v>
      </c>
      <c r="AP74" s="24">
        <v>0.5</v>
      </c>
      <c r="AQ74" s="24">
        <v>0.1</v>
      </c>
      <c r="AR74" s="97">
        <v>-1.1000000000000001</v>
      </c>
      <c r="AS74" s="24">
        <v>-0.4</v>
      </c>
      <c r="AT74" s="24">
        <v>-0.4</v>
      </c>
      <c r="AU74" s="24">
        <v>-0.5</v>
      </c>
      <c r="AV74" s="24">
        <v>0.1</v>
      </c>
      <c r="AW74" s="97">
        <v>-5.5</v>
      </c>
      <c r="AX74" s="24">
        <v>-5.5</v>
      </c>
      <c r="AY74" s="24">
        <v>0.9</v>
      </c>
      <c r="AZ74" s="24">
        <v>-1.4</v>
      </c>
      <c r="BA74" s="24">
        <v>0.5</v>
      </c>
      <c r="BB74" s="97">
        <v>1.8</v>
      </c>
      <c r="BC74" s="24">
        <v>-1.6</v>
      </c>
      <c r="BD74" s="24">
        <v>11.4</v>
      </c>
      <c r="BE74" s="24">
        <v>-7.7</v>
      </c>
      <c r="BF74" s="24">
        <v>-0.4</v>
      </c>
      <c r="BG74" s="97">
        <v>-19.100000000000001</v>
      </c>
      <c r="BH74" s="24">
        <v>-15.7</v>
      </c>
      <c r="BI74" s="24">
        <v>-2.7</v>
      </c>
      <c r="BJ74" s="24">
        <v>-1.1000000000000001</v>
      </c>
      <c r="BK74" s="24">
        <v>0.3</v>
      </c>
      <c r="BL74" s="97">
        <v>31.3</v>
      </c>
      <c r="BM74" s="24">
        <v>8.8000000000000007</v>
      </c>
      <c r="BN74" s="24">
        <v>7.9</v>
      </c>
      <c r="BO74" s="24">
        <v>-4.5</v>
      </c>
      <c r="BP74" s="24">
        <v>19.100000000000001</v>
      </c>
      <c r="BQ74" s="97">
        <v>35.1</v>
      </c>
      <c r="BR74" s="24">
        <v>1.3</v>
      </c>
      <c r="BS74" s="24">
        <v>13.7</v>
      </c>
      <c r="BT74" s="24">
        <v>4.9000000000000004</v>
      </c>
      <c r="BU74" s="24">
        <v>15.3</v>
      </c>
      <c r="BV74" s="97">
        <v>-3.4</v>
      </c>
      <c r="BW74" s="24">
        <v>0</v>
      </c>
      <c r="BX74" s="24">
        <v>0</v>
      </c>
      <c r="BY74" s="24">
        <v>-0.1</v>
      </c>
      <c r="BZ74" s="24">
        <v>-3.3</v>
      </c>
    </row>
    <row r="75" spans="1:78" outlineLevel="1" x14ac:dyDescent="0.2">
      <c r="A75" s="55"/>
    </row>
    <row r="76" spans="1:78" x14ac:dyDescent="0.2">
      <c r="A76" s="13" t="s">
        <v>148</v>
      </c>
    </row>
    <row r="77" spans="1:78" outlineLevel="1" x14ac:dyDescent="0.2">
      <c r="A77" s="29" t="s">
        <v>1</v>
      </c>
      <c r="B77" s="16" t="s">
        <v>277</v>
      </c>
      <c r="C77" s="16" t="s">
        <v>276</v>
      </c>
      <c r="D77" s="16">
        <v>2025</v>
      </c>
      <c r="E77" s="16" t="s">
        <v>274</v>
      </c>
      <c r="F77" s="16" t="s">
        <v>265</v>
      </c>
      <c r="G77" s="16" t="s">
        <v>264</v>
      </c>
      <c r="H77" s="16" t="s">
        <v>263</v>
      </c>
      <c r="I77" s="16">
        <v>2024</v>
      </c>
      <c r="J77" s="16" t="s">
        <v>256</v>
      </c>
      <c r="K77" s="16" t="str">
        <f>K7</f>
        <v>3T24</v>
      </c>
      <c r="L77" s="16" t="str">
        <f>L7</f>
        <v>2T24</v>
      </c>
      <c r="M77" s="16" t="str">
        <f t="shared" ref="M77:BX77" si="44">M7</f>
        <v>1T24</v>
      </c>
      <c r="N77" s="16">
        <f t="shared" si="44"/>
        <v>2023</v>
      </c>
      <c r="O77" s="16" t="str">
        <f t="shared" si="44"/>
        <v>4T23</v>
      </c>
      <c r="P77" s="16" t="str">
        <f t="shared" si="44"/>
        <v>3T23</v>
      </c>
      <c r="Q77" s="16" t="str">
        <f t="shared" si="44"/>
        <v>2T23</v>
      </c>
      <c r="R77" s="16" t="str">
        <f t="shared" si="44"/>
        <v>1T23</v>
      </c>
      <c r="S77" s="16">
        <f t="shared" si="44"/>
        <v>2022</v>
      </c>
      <c r="T77" s="16" t="str">
        <f t="shared" si="44"/>
        <v>4T22</v>
      </c>
      <c r="U77" s="16" t="str">
        <f t="shared" si="44"/>
        <v>3T22</v>
      </c>
      <c r="V77" s="16" t="str">
        <f t="shared" si="44"/>
        <v>2T22</v>
      </c>
      <c r="W77" s="16" t="str">
        <f t="shared" si="44"/>
        <v>1T22</v>
      </c>
      <c r="X77" s="16">
        <f t="shared" si="44"/>
        <v>2021</v>
      </c>
      <c r="Y77" s="16" t="str">
        <f t="shared" si="44"/>
        <v>4T21</v>
      </c>
      <c r="Z77" s="16" t="str">
        <f t="shared" si="44"/>
        <v>3T21</v>
      </c>
      <c r="AA77" s="16" t="str">
        <f t="shared" si="44"/>
        <v>2T21</v>
      </c>
      <c r="AB77" s="16" t="str">
        <f t="shared" si="44"/>
        <v>1T21</v>
      </c>
      <c r="AC77" s="16">
        <f t="shared" si="44"/>
        <v>2020</v>
      </c>
      <c r="AD77" s="16" t="str">
        <f t="shared" si="44"/>
        <v>4T20</v>
      </c>
      <c r="AE77" s="16" t="str">
        <f t="shared" si="44"/>
        <v>3T20</v>
      </c>
      <c r="AF77" s="16" t="str">
        <f t="shared" si="44"/>
        <v>2T20</v>
      </c>
      <c r="AG77" s="16" t="str">
        <f t="shared" si="44"/>
        <v>1T20</v>
      </c>
      <c r="AH77" s="16">
        <f t="shared" si="44"/>
        <v>2019</v>
      </c>
      <c r="AI77" s="16" t="str">
        <f t="shared" si="44"/>
        <v>4T19</v>
      </c>
      <c r="AJ77" s="16" t="str">
        <f t="shared" si="44"/>
        <v>3T19</v>
      </c>
      <c r="AK77" s="16" t="str">
        <f t="shared" si="44"/>
        <v>2T19</v>
      </c>
      <c r="AL77" s="16" t="str">
        <f t="shared" si="44"/>
        <v>1T19</v>
      </c>
      <c r="AM77" s="16">
        <f t="shared" si="44"/>
        <v>2018</v>
      </c>
      <c r="AN77" s="16" t="str">
        <f t="shared" si="44"/>
        <v>4T18</v>
      </c>
      <c r="AO77" s="16" t="str">
        <f t="shared" si="44"/>
        <v>3T18</v>
      </c>
      <c r="AP77" s="16" t="str">
        <f t="shared" si="44"/>
        <v>2T18</v>
      </c>
      <c r="AQ77" s="16" t="str">
        <f t="shared" si="44"/>
        <v>1T18</v>
      </c>
      <c r="AR77" s="16">
        <f t="shared" si="44"/>
        <v>2017</v>
      </c>
      <c r="AS77" s="16" t="str">
        <f t="shared" si="44"/>
        <v>4T17</v>
      </c>
      <c r="AT77" s="16" t="str">
        <f t="shared" si="44"/>
        <v>3T17</v>
      </c>
      <c r="AU77" s="16" t="str">
        <f t="shared" si="44"/>
        <v>2T17</v>
      </c>
      <c r="AV77" s="16" t="str">
        <f t="shared" si="44"/>
        <v>1T17</v>
      </c>
      <c r="AW77" s="16">
        <f t="shared" si="44"/>
        <v>2016</v>
      </c>
      <c r="AX77" s="16" t="str">
        <f t="shared" si="44"/>
        <v>4T16</v>
      </c>
      <c r="AY77" s="16" t="str">
        <f t="shared" si="44"/>
        <v>3T16</v>
      </c>
      <c r="AZ77" s="16" t="str">
        <f t="shared" si="44"/>
        <v>2T16</v>
      </c>
      <c r="BA77" s="16" t="str">
        <f t="shared" si="44"/>
        <v>1T16</v>
      </c>
      <c r="BB77" s="16">
        <f t="shared" si="44"/>
        <v>2015</v>
      </c>
      <c r="BC77" s="16" t="str">
        <f t="shared" si="44"/>
        <v>4T15</v>
      </c>
      <c r="BD77" s="16" t="str">
        <f t="shared" si="44"/>
        <v>3T15</v>
      </c>
      <c r="BE77" s="16" t="str">
        <f t="shared" si="44"/>
        <v>2T15</v>
      </c>
      <c r="BF77" s="16" t="str">
        <f t="shared" si="44"/>
        <v>1T15</v>
      </c>
      <c r="BG77" s="16">
        <f t="shared" si="44"/>
        <v>2014</v>
      </c>
      <c r="BH77" s="16" t="str">
        <f t="shared" si="44"/>
        <v>4T14</v>
      </c>
      <c r="BI77" s="16" t="str">
        <f t="shared" si="44"/>
        <v>3T14</v>
      </c>
      <c r="BJ77" s="16" t="str">
        <f t="shared" si="44"/>
        <v>2T14</v>
      </c>
      <c r="BK77" s="16" t="str">
        <f t="shared" si="44"/>
        <v>1T14</v>
      </c>
      <c r="BL77" s="16">
        <f t="shared" si="44"/>
        <v>2013</v>
      </c>
      <c r="BM77" s="16" t="str">
        <f t="shared" si="44"/>
        <v>4T13</v>
      </c>
      <c r="BN77" s="16" t="str">
        <f t="shared" si="44"/>
        <v>3T13</v>
      </c>
      <c r="BO77" s="16" t="str">
        <f t="shared" si="44"/>
        <v>2T13</v>
      </c>
      <c r="BP77" s="16" t="str">
        <f t="shared" si="44"/>
        <v>1T13</v>
      </c>
      <c r="BQ77" s="16">
        <f t="shared" si="44"/>
        <v>2012</v>
      </c>
      <c r="BR77" s="16" t="str">
        <f t="shared" si="44"/>
        <v>4T12</v>
      </c>
      <c r="BS77" s="16" t="str">
        <f t="shared" si="44"/>
        <v>3T12</v>
      </c>
      <c r="BT77" s="16" t="str">
        <f t="shared" si="44"/>
        <v>2T12</v>
      </c>
      <c r="BU77" s="16" t="str">
        <f t="shared" si="44"/>
        <v>1T12</v>
      </c>
      <c r="BV77" s="16">
        <f t="shared" si="44"/>
        <v>2011</v>
      </c>
      <c r="BW77" s="16" t="str">
        <f t="shared" si="44"/>
        <v>4T11</v>
      </c>
      <c r="BX77" s="16" t="str">
        <f t="shared" si="44"/>
        <v>3T11</v>
      </c>
      <c r="BY77" s="16" t="str">
        <f t="shared" ref="BY77:BZ77" si="45">BY7</f>
        <v>2T11</v>
      </c>
      <c r="BZ77" s="16" t="str">
        <f t="shared" si="45"/>
        <v>1T11</v>
      </c>
    </row>
    <row r="78" spans="1:78" outlineLevel="1" x14ac:dyDescent="0.2">
      <c r="A78" s="58" t="s">
        <v>149</v>
      </c>
      <c r="B78" s="54">
        <v>52.686611999999997</v>
      </c>
      <c r="C78" s="54">
        <v>67.019018000000003</v>
      </c>
      <c r="D78" s="108">
        <v>248.8</v>
      </c>
      <c r="E78" s="54">
        <v>40.700000000000003</v>
      </c>
      <c r="F78" s="54">
        <v>31.078111410000002</v>
      </c>
      <c r="G78" s="54">
        <v>16.135999999999999</v>
      </c>
      <c r="H78" s="54">
        <v>14.096489</v>
      </c>
      <c r="I78" s="108">
        <v>65.180533330000003</v>
      </c>
      <c r="J78" s="54">
        <v>17.199000000000002</v>
      </c>
      <c r="K78" s="54">
        <v>15.159091999999998</v>
      </c>
      <c r="L78" s="54">
        <v>13.469330149999999</v>
      </c>
      <c r="M78" s="54">
        <v>19.35411023</v>
      </c>
      <c r="N78" s="108">
        <v>63.144629480000006</v>
      </c>
      <c r="O78" s="54">
        <v>19.46262948</v>
      </c>
      <c r="P78" s="54">
        <v>19.282</v>
      </c>
      <c r="Q78" s="54">
        <v>11.990000000000004</v>
      </c>
      <c r="R78" s="54">
        <v>12.41</v>
      </c>
      <c r="S78" s="108">
        <v>54.508605989999985</v>
      </c>
      <c r="T78" s="54">
        <v>0.31260598999998696</v>
      </c>
      <c r="U78" s="54">
        <v>20.2</v>
      </c>
      <c r="V78" s="54">
        <v>16.5</v>
      </c>
      <c r="W78" s="54">
        <v>17.399999999999999</v>
      </c>
      <c r="X78" s="108">
        <v>37.6</v>
      </c>
      <c r="Y78" s="54">
        <v>15.2</v>
      </c>
      <c r="Z78" s="54">
        <v>9.9</v>
      </c>
      <c r="AA78" s="54">
        <v>8.5</v>
      </c>
      <c r="AB78" s="54">
        <v>4.0999999999999996</v>
      </c>
      <c r="AC78" s="108">
        <v>32.6</v>
      </c>
      <c r="AD78" s="54">
        <v>7</v>
      </c>
      <c r="AE78" s="54">
        <v>6.1</v>
      </c>
      <c r="AF78" s="54">
        <v>10.3</v>
      </c>
      <c r="AG78" s="54">
        <v>9.3000000000000007</v>
      </c>
      <c r="AH78" s="108">
        <v>61.2</v>
      </c>
      <c r="AI78" s="54">
        <v>16.7</v>
      </c>
      <c r="AJ78" s="54">
        <v>17.2</v>
      </c>
      <c r="AK78" s="54">
        <v>15.2</v>
      </c>
      <c r="AL78" s="54">
        <v>12.1</v>
      </c>
      <c r="AM78" s="108">
        <v>42.9</v>
      </c>
      <c r="AN78" s="54">
        <v>12.7</v>
      </c>
      <c r="AO78" s="54">
        <v>9.6</v>
      </c>
      <c r="AP78" s="54">
        <v>10.9</v>
      </c>
      <c r="AQ78" s="54">
        <v>9.6</v>
      </c>
      <c r="AR78" s="108">
        <v>28.1</v>
      </c>
      <c r="AS78" s="54">
        <v>6.3</v>
      </c>
      <c r="AT78" s="54">
        <v>8</v>
      </c>
      <c r="AU78" s="54">
        <v>8.1999999999999993</v>
      </c>
      <c r="AV78" s="54">
        <v>5.6</v>
      </c>
      <c r="AW78" s="108">
        <v>27.3</v>
      </c>
      <c r="AX78" s="54">
        <v>3.4</v>
      </c>
      <c r="AY78" s="54">
        <v>6.5</v>
      </c>
      <c r="AZ78" s="54">
        <v>8.6</v>
      </c>
      <c r="BA78" s="54">
        <v>8.8000000000000007</v>
      </c>
      <c r="BB78" s="108">
        <v>46.8</v>
      </c>
      <c r="BC78" s="54">
        <v>7.1</v>
      </c>
      <c r="BD78" s="54">
        <v>2.1</v>
      </c>
      <c r="BE78" s="54">
        <v>24.3</v>
      </c>
      <c r="BF78" s="54">
        <v>13.3</v>
      </c>
      <c r="BG78" s="108">
        <v>58.7</v>
      </c>
      <c r="BH78" s="54">
        <v>15.9</v>
      </c>
      <c r="BI78" s="54">
        <v>15.9</v>
      </c>
      <c r="BJ78" s="54">
        <v>13.8</v>
      </c>
      <c r="BK78" s="54">
        <v>13</v>
      </c>
      <c r="BL78" s="108">
        <v>37.5</v>
      </c>
      <c r="BM78" s="54">
        <v>11.9</v>
      </c>
      <c r="BN78" s="54">
        <v>7.4</v>
      </c>
      <c r="BO78" s="54">
        <v>7.5</v>
      </c>
      <c r="BP78" s="54">
        <v>10.7</v>
      </c>
      <c r="BQ78" s="108">
        <v>32.6</v>
      </c>
      <c r="BR78" s="54">
        <v>9.8000000000000007</v>
      </c>
      <c r="BS78" s="54">
        <v>5.6</v>
      </c>
      <c r="BT78" s="54">
        <v>9.6</v>
      </c>
      <c r="BU78" s="54">
        <v>7.7</v>
      </c>
      <c r="BV78" s="108">
        <v>28.8</v>
      </c>
      <c r="BW78" s="54">
        <v>8</v>
      </c>
      <c r="BX78" s="54">
        <v>8.3000000000000007</v>
      </c>
      <c r="BY78" s="54">
        <v>6.2</v>
      </c>
      <c r="BZ78" s="54">
        <v>6.3</v>
      </c>
    </row>
    <row r="79" spans="1:78" outlineLevel="1" x14ac:dyDescent="0.2">
      <c r="A79" s="23" t="s">
        <v>246</v>
      </c>
      <c r="B79" s="24">
        <v>34.884983999999996</v>
      </c>
      <c r="C79" s="24">
        <v>35.79</v>
      </c>
      <c r="D79" s="97">
        <v>100.9</v>
      </c>
      <c r="E79" s="24">
        <v>40.700000000000003</v>
      </c>
      <c r="F79" s="24">
        <v>30.036359990000001</v>
      </c>
      <c r="G79" s="24">
        <v>16.135999999999999</v>
      </c>
      <c r="H79" s="24">
        <v>14.096489</v>
      </c>
      <c r="I79" s="97">
        <v>63.459382020000007</v>
      </c>
      <c r="J79" s="24">
        <v>17.199000000000002</v>
      </c>
      <c r="K79" s="24">
        <v>13.61595492</v>
      </c>
      <c r="L79" s="24">
        <v>13.29031687</v>
      </c>
      <c r="M79" s="24">
        <v>19.35411023</v>
      </c>
      <c r="N79" s="97">
        <v>59.084989400000005</v>
      </c>
      <c r="O79" s="24">
        <v>18.825989400000001</v>
      </c>
      <c r="P79" s="24">
        <v>16.795999999999999</v>
      </c>
      <c r="Q79" s="24">
        <v>11.506000000000004</v>
      </c>
      <c r="R79" s="24">
        <v>11.957000000000001</v>
      </c>
      <c r="S79" s="97">
        <v>53.654754379999986</v>
      </c>
      <c r="T79" s="24">
        <v>-0.21224562000001407</v>
      </c>
      <c r="U79" s="24"/>
      <c r="V79" s="24"/>
      <c r="W79" s="24"/>
      <c r="X79" s="97"/>
      <c r="Y79" s="24"/>
      <c r="Z79" s="24"/>
      <c r="AA79" s="24"/>
      <c r="AB79" s="24"/>
      <c r="AC79" s="97"/>
      <c r="AD79" s="24"/>
      <c r="AE79" s="24"/>
      <c r="AF79" s="24"/>
      <c r="AG79" s="24"/>
      <c r="AH79" s="97"/>
      <c r="AI79" s="24"/>
      <c r="AJ79" s="24"/>
      <c r="AK79" s="24"/>
      <c r="AL79" s="24"/>
      <c r="AM79" s="97"/>
      <c r="AN79" s="24"/>
      <c r="AO79" s="24"/>
      <c r="AP79" s="24"/>
      <c r="AQ79" s="24"/>
      <c r="AR79" s="97"/>
      <c r="AS79" s="24"/>
      <c r="AT79" s="24"/>
      <c r="AU79" s="24"/>
      <c r="AV79" s="24"/>
      <c r="AW79" s="97"/>
      <c r="AX79" s="24"/>
      <c r="AY79" s="24"/>
      <c r="AZ79" s="24"/>
      <c r="BA79" s="24"/>
      <c r="BB79" s="97"/>
      <c r="BC79" s="24"/>
      <c r="BD79" s="24"/>
      <c r="BE79" s="24"/>
      <c r="BF79" s="24"/>
      <c r="BG79" s="97"/>
      <c r="BH79" s="24"/>
      <c r="BI79" s="24"/>
      <c r="BJ79" s="24"/>
      <c r="BK79" s="24"/>
      <c r="BL79" s="97"/>
      <c r="BM79" s="24"/>
      <c r="BN79" s="24"/>
      <c r="BO79" s="24"/>
      <c r="BP79" s="24"/>
      <c r="BQ79" s="97"/>
      <c r="BR79" s="24"/>
      <c r="BS79" s="24"/>
      <c r="BT79" s="24"/>
      <c r="BU79" s="24"/>
      <c r="BV79" s="97"/>
      <c r="BW79" s="24"/>
      <c r="BX79" s="24"/>
      <c r="BY79" s="24"/>
      <c r="BZ79" s="24"/>
    </row>
    <row r="80" spans="1:78" outlineLevel="1" x14ac:dyDescent="0.2">
      <c r="A80" s="23" t="s">
        <v>250</v>
      </c>
      <c r="B80" s="24">
        <v>17.801628000000001</v>
      </c>
      <c r="C80" s="24">
        <v>31.229018</v>
      </c>
      <c r="D80" s="97">
        <v>146.828</v>
      </c>
      <c r="E80" s="24">
        <v>0</v>
      </c>
      <c r="F80" s="24">
        <v>9.1210000000000004</v>
      </c>
      <c r="G80" s="24">
        <v>126.79300000000001</v>
      </c>
      <c r="H80" s="24">
        <v>10.914999999999999</v>
      </c>
      <c r="I80" s="97">
        <v>10.853</v>
      </c>
      <c r="J80" s="24">
        <v>0</v>
      </c>
      <c r="K80" s="24">
        <v>10.853</v>
      </c>
      <c r="L80" s="24">
        <v>0</v>
      </c>
      <c r="M80" s="24">
        <v>0</v>
      </c>
      <c r="N80" s="97">
        <v>63.237000000000002</v>
      </c>
      <c r="O80" s="24">
        <v>10.999000000000001</v>
      </c>
      <c r="P80" s="24">
        <v>12.134</v>
      </c>
      <c r="Q80" s="24">
        <v>38.728999999999999</v>
      </c>
      <c r="R80" s="24">
        <v>1.375</v>
      </c>
      <c r="S80" s="97">
        <v>0</v>
      </c>
      <c r="T80" s="24">
        <v>0</v>
      </c>
      <c r="U80" s="24"/>
      <c r="V80" s="24"/>
      <c r="W80" s="24"/>
      <c r="X80" s="97"/>
      <c r="Y80" s="24"/>
      <c r="Z80" s="24"/>
      <c r="AA80" s="24"/>
      <c r="AB80" s="24"/>
      <c r="AC80" s="97"/>
      <c r="AD80" s="24"/>
      <c r="AE80" s="24"/>
      <c r="AF80" s="24"/>
      <c r="AG80" s="24"/>
      <c r="AH80" s="97"/>
      <c r="AI80" s="24"/>
      <c r="AJ80" s="24"/>
      <c r="AK80" s="24"/>
      <c r="AL80" s="24"/>
      <c r="AM80" s="97"/>
      <c r="AN80" s="24"/>
      <c r="AO80" s="24"/>
      <c r="AP80" s="24"/>
      <c r="AQ80" s="24"/>
      <c r="AR80" s="97"/>
      <c r="AS80" s="24"/>
      <c r="AT80" s="24"/>
      <c r="AU80" s="24"/>
      <c r="AV80" s="24"/>
      <c r="AW80" s="97"/>
      <c r="AX80" s="24"/>
      <c r="AY80" s="24"/>
      <c r="AZ80" s="24"/>
      <c r="BA80" s="24"/>
      <c r="BB80" s="97"/>
      <c r="BC80" s="24"/>
      <c r="BD80" s="24"/>
      <c r="BE80" s="24"/>
      <c r="BF80" s="24"/>
      <c r="BG80" s="97"/>
      <c r="BH80" s="24"/>
      <c r="BI80" s="24"/>
      <c r="BJ80" s="24"/>
      <c r="BK80" s="24"/>
      <c r="BL80" s="97"/>
      <c r="BM80" s="24"/>
      <c r="BN80" s="24"/>
      <c r="BO80" s="24"/>
      <c r="BP80" s="24"/>
      <c r="BQ80" s="97"/>
      <c r="BR80" s="24"/>
      <c r="BS80" s="24"/>
      <c r="BT80" s="24"/>
      <c r="BU80" s="24"/>
      <c r="BV80" s="97"/>
      <c r="BW80" s="24"/>
      <c r="BX80" s="24"/>
      <c r="BY80" s="24"/>
      <c r="BZ80" s="24"/>
    </row>
    <row r="81" spans="1:78" outlineLevel="1" x14ac:dyDescent="0.2">
      <c r="A81" s="23" t="s">
        <v>247</v>
      </c>
      <c r="B81" s="24">
        <v>0</v>
      </c>
      <c r="C81" s="24">
        <v>0</v>
      </c>
      <c r="D81" s="97">
        <v>1</v>
      </c>
      <c r="E81" s="24" t="s">
        <v>67</v>
      </c>
      <c r="F81" s="24">
        <v>1.04175142</v>
      </c>
      <c r="G81" s="24">
        <v>0</v>
      </c>
      <c r="H81" s="24">
        <v>0</v>
      </c>
      <c r="I81" s="97">
        <v>1.721151310000002</v>
      </c>
      <c r="J81" s="24">
        <v>0</v>
      </c>
      <c r="K81" s="24">
        <v>1.54213803</v>
      </c>
      <c r="L81" s="24">
        <v>0.179013280000002</v>
      </c>
      <c r="M81" s="24">
        <v>0</v>
      </c>
      <c r="N81" s="97">
        <v>4.0596400800000003</v>
      </c>
      <c r="O81" s="24">
        <v>0.63664007999999961</v>
      </c>
      <c r="P81" s="24">
        <v>2.4860000000000002</v>
      </c>
      <c r="Q81" s="24">
        <v>0.48400000000000065</v>
      </c>
      <c r="R81" s="24">
        <v>0.45300000000000001</v>
      </c>
      <c r="S81" s="97">
        <v>0.85385161000000109</v>
      </c>
      <c r="T81" s="24">
        <v>0.52485161000000102</v>
      </c>
      <c r="U81" s="24"/>
      <c r="V81" s="24"/>
      <c r="W81" s="24"/>
      <c r="X81" s="97"/>
      <c r="Y81" s="24"/>
      <c r="Z81" s="24"/>
      <c r="AA81" s="24"/>
      <c r="AB81" s="24"/>
      <c r="AC81" s="97"/>
      <c r="AD81" s="24"/>
      <c r="AE81" s="24"/>
      <c r="AF81" s="24"/>
      <c r="AG81" s="24"/>
      <c r="AH81" s="97"/>
      <c r="AI81" s="24"/>
      <c r="AJ81" s="24"/>
      <c r="AK81" s="24"/>
      <c r="AL81" s="24"/>
      <c r="AM81" s="97"/>
      <c r="AN81" s="24"/>
      <c r="AO81" s="24"/>
      <c r="AP81" s="24"/>
      <c r="AQ81" s="24"/>
      <c r="AR81" s="97"/>
      <c r="AS81" s="24"/>
      <c r="AT81" s="24"/>
      <c r="AU81" s="24"/>
      <c r="AV81" s="24"/>
      <c r="AW81" s="97"/>
      <c r="AX81" s="24"/>
      <c r="AY81" s="24"/>
      <c r="AZ81" s="24"/>
      <c r="BA81" s="24"/>
      <c r="BB81" s="97"/>
      <c r="BC81" s="24"/>
      <c r="BD81" s="24"/>
      <c r="BE81" s="24"/>
      <c r="BF81" s="24"/>
      <c r="BG81" s="97"/>
      <c r="BH81" s="24"/>
      <c r="BI81" s="24"/>
      <c r="BJ81" s="24"/>
      <c r="BK81" s="24"/>
      <c r="BL81" s="97"/>
      <c r="BM81" s="24"/>
      <c r="BN81" s="24"/>
      <c r="BO81" s="24"/>
      <c r="BP81" s="24"/>
      <c r="BQ81" s="97"/>
      <c r="BR81" s="24"/>
      <c r="BS81" s="24"/>
      <c r="BT81" s="24"/>
      <c r="BU81" s="24"/>
      <c r="BV81" s="97"/>
      <c r="BW81" s="24"/>
      <c r="BX81" s="24"/>
      <c r="BY81" s="24"/>
      <c r="BZ81" s="24"/>
    </row>
    <row r="82" spans="1:78" outlineLevel="1" x14ac:dyDescent="0.2">
      <c r="A82" s="58" t="s">
        <v>150</v>
      </c>
      <c r="B82" s="54">
        <v>-79.951999999999998</v>
      </c>
      <c r="C82" s="54">
        <v>-73.030612730000016</v>
      </c>
      <c r="D82" s="108">
        <v>-244.4</v>
      </c>
      <c r="E82" s="54">
        <v>-88.4</v>
      </c>
      <c r="F82" s="54">
        <v>-50.990881380000353</v>
      </c>
      <c r="G82" s="54">
        <v>77.333966769999691</v>
      </c>
      <c r="H82" s="54">
        <v>-35.594387299999944</v>
      </c>
      <c r="I82" s="108">
        <v>-236.02660448457493</v>
      </c>
      <c r="J82" s="54">
        <v>-60.110637150000088</v>
      </c>
      <c r="K82" s="54">
        <v>-34.953515604574598</v>
      </c>
      <c r="L82" s="54">
        <v>-68.009007490000272</v>
      </c>
      <c r="M82" s="54">
        <v>-72.953444239999982</v>
      </c>
      <c r="N82" s="108">
        <v>-193.89713668999997</v>
      </c>
      <c r="O82" s="54">
        <v>-52.943136689999989</v>
      </c>
      <c r="P82" s="54">
        <v>-47.195999999999998</v>
      </c>
      <c r="Q82" s="54">
        <v>-27.611999999999981</v>
      </c>
      <c r="R82" s="54">
        <v>-66.146000000000001</v>
      </c>
      <c r="S82" s="108">
        <v>-249.78100000000001</v>
      </c>
      <c r="T82" s="54">
        <v>-64.328955359999796</v>
      </c>
      <c r="U82" s="54">
        <v>-81.900000000000006</v>
      </c>
      <c r="V82" s="54">
        <v>-48.6</v>
      </c>
      <c r="W82" s="54">
        <v>-54.9</v>
      </c>
      <c r="X82" s="108">
        <v>-97.8</v>
      </c>
      <c r="Y82" s="54">
        <v>-38.799999999999997</v>
      </c>
      <c r="Z82" s="54">
        <v>-21.8</v>
      </c>
      <c r="AA82" s="54">
        <v>-23.5</v>
      </c>
      <c r="AB82" s="54">
        <v>-13.6</v>
      </c>
      <c r="AC82" s="108">
        <v>-55.6</v>
      </c>
      <c r="AD82" s="54">
        <v>-14.1</v>
      </c>
      <c r="AE82" s="54">
        <v>-12.8</v>
      </c>
      <c r="AF82" s="54">
        <v>-16.600000000000001</v>
      </c>
      <c r="AG82" s="54">
        <v>-12.2</v>
      </c>
      <c r="AH82" s="108">
        <v>-52.4</v>
      </c>
      <c r="AI82" s="54">
        <v>-12.7</v>
      </c>
      <c r="AJ82" s="54">
        <v>-15.1</v>
      </c>
      <c r="AK82" s="54">
        <v>-12.9</v>
      </c>
      <c r="AL82" s="54">
        <v>-11.8</v>
      </c>
      <c r="AM82" s="108">
        <v>-34.4</v>
      </c>
      <c r="AN82" s="54">
        <v>-11.9</v>
      </c>
      <c r="AO82" s="54">
        <v>-8.6</v>
      </c>
      <c r="AP82" s="54">
        <v>-7.4</v>
      </c>
      <c r="AQ82" s="54">
        <v>-6.5</v>
      </c>
      <c r="AR82" s="108">
        <v>-29</v>
      </c>
      <c r="AS82" s="54">
        <v>-6.4</v>
      </c>
      <c r="AT82" s="54">
        <v>-8.8000000000000007</v>
      </c>
      <c r="AU82" s="54">
        <v>-7.5</v>
      </c>
      <c r="AV82" s="54">
        <v>-6.3</v>
      </c>
      <c r="AW82" s="108">
        <v>-47.3</v>
      </c>
      <c r="AX82" s="54">
        <v>-8.9</v>
      </c>
      <c r="AY82" s="54">
        <v>-18.600000000000001</v>
      </c>
      <c r="AZ82" s="54">
        <v>-9</v>
      </c>
      <c r="BA82" s="54">
        <v>-10.7</v>
      </c>
      <c r="BB82" s="108">
        <v>-41.1</v>
      </c>
      <c r="BC82" s="54">
        <v>-6.5</v>
      </c>
      <c r="BD82" s="54">
        <v>-4.0999999999999996</v>
      </c>
      <c r="BE82" s="54">
        <v>-18.600000000000001</v>
      </c>
      <c r="BF82" s="54">
        <v>-11.8</v>
      </c>
      <c r="BG82" s="108">
        <v>-51.3</v>
      </c>
      <c r="BH82" s="54">
        <v>-14.9</v>
      </c>
      <c r="BI82" s="54">
        <v>-10.8</v>
      </c>
      <c r="BJ82" s="54">
        <v>-12.5</v>
      </c>
      <c r="BK82" s="54">
        <v>-13.1</v>
      </c>
      <c r="BL82" s="108">
        <v>-41.3</v>
      </c>
      <c r="BM82" s="54">
        <v>-14.2</v>
      </c>
      <c r="BN82" s="54">
        <v>-13.8</v>
      </c>
      <c r="BO82" s="54">
        <v>-5.6</v>
      </c>
      <c r="BP82" s="54">
        <v>-7.8</v>
      </c>
      <c r="BQ82" s="108">
        <v>-31.9</v>
      </c>
      <c r="BR82" s="54">
        <v>-9.4</v>
      </c>
      <c r="BS82" s="54">
        <v>-7</v>
      </c>
      <c r="BT82" s="54">
        <v>-7.9</v>
      </c>
      <c r="BU82" s="54">
        <v>-7.6</v>
      </c>
      <c r="BV82" s="108">
        <v>-13.1</v>
      </c>
      <c r="BW82" s="54">
        <v>-6.1</v>
      </c>
      <c r="BX82" s="54">
        <v>-4.9000000000000004</v>
      </c>
      <c r="BY82" s="54">
        <v>2</v>
      </c>
      <c r="BZ82" s="54">
        <v>-4.0999999999999996</v>
      </c>
    </row>
    <row r="83" spans="1:78" outlineLevel="1" x14ac:dyDescent="0.2">
      <c r="A83" s="23" t="s">
        <v>248</v>
      </c>
      <c r="B83" s="24">
        <v>-36.796999999999997</v>
      </c>
      <c r="C83" s="24">
        <v>-35.076333003413531</v>
      </c>
      <c r="D83" s="97">
        <v>-107.8</v>
      </c>
      <c r="E83" s="24">
        <v>-37</v>
      </c>
      <c r="F83" s="24">
        <v>-27.696043554581625</v>
      </c>
      <c r="G83" s="24">
        <v>-21.190436117652403</v>
      </c>
      <c r="H83" s="24">
        <v>-21.952689866829001</v>
      </c>
      <c r="I83" s="97">
        <v>-108.00953040382747</v>
      </c>
      <c r="J83" s="24">
        <v>-26.0447956522118</v>
      </c>
      <c r="K83" s="24">
        <v>-25.02</v>
      </c>
      <c r="L83" s="24">
        <v>-28.557674334400399</v>
      </c>
      <c r="M83" s="24">
        <v>-28.387060417215263</v>
      </c>
      <c r="N83" s="97">
        <v>-160.02211723342998</v>
      </c>
      <c r="O83" s="24">
        <v>-29.386728533556749</v>
      </c>
      <c r="P83" s="24">
        <v>-39.382186056951134</v>
      </c>
      <c r="Q83" s="24">
        <v>-41.282188542245109</v>
      </c>
      <c r="R83" s="24">
        <v>-49.971014100677003</v>
      </c>
      <c r="S83" s="97">
        <v>-165.93624647999997</v>
      </c>
      <c r="T83" s="24">
        <v>-44.107553930000002</v>
      </c>
      <c r="U83" s="24"/>
      <c r="V83" s="24"/>
      <c r="W83" s="24"/>
      <c r="X83" s="97"/>
      <c r="Y83" s="24"/>
      <c r="Z83" s="24"/>
      <c r="AA83" s="24"/>
      <c r="AB83" s="24"/>
      <c r="AC83" s="97"/>
      <c r="AD83" s="24"/>
      <c r="AE83" s="24"/>
      <c r="AF83" s="24"/>
      <c r="AG83" s="24"/>
      <c r="AH83" s="97"/>
      <c r="AI83" s="24"/>
      <c r="AJ83" s="24"/>
      <c r="AK83" s="24"/>
      <c r="AL83" s="24"/>
      <c r="AM83" s="97"/>
      <c r="AN83" s="24"/>
      <c r="AO83" s="24"/>
      <c r="AP83" s="24"/>
      <c r="AQ83" s="24"/>
      <c r="AR83" s="97"/>
      <c r="AS83" s="24"/>
      <c r="AT83" s="24"/>
      <c r="AU83" s="24"/>
      <c r="AV83" s="24"/>
      <c r="AW83" s="97"/>
      <c r="AX83" s="24"/>
      <c r="AY83" s="24"/>
      <c r="AZ83" s="24"/>
      <c r="BA83" s="24"/>
      <c r="BB83" s="97"/>
      <c r="BC83" s="24"/>
      <c r="BD83" s="24"/>
      <c r="BE83" s="24"/>
      <c r="BF83" s="24"/>
      <c r="BG83" s="97"/>
      <c r="BH83" s="24"/>
      <c r="BI83" s="24"/>
      <c r="BJ83" s="24"/>
      <c r="BK83" s="24"/>
      <c r="BL83" s="97"/>
      <c r="BM83" s="24"/>
      <c r="BN83" s="24"/>
      <c r="BO83" s="24"/>
      <c r="BP83" s="24"/>
      <c r="BQ83" s="97"/>
      <c r="BR83" s="24"/>
      <c r="BS83" s="24"/>
      <c r="BT83" s="24"/>
      <c r="BU83" s="24"/>
      <c r="BV83" s="97"/>
      <c r="BW83" s="24"/>
      <c r="BX83" s="24"/>
      <c r="BY83" s="24"/>
      <c r="BZ83" s="24"/>
    </row>
    <row r="84" spans="1:78" outlineLevel="1" x14ac:dyDescent="0.2">
      <c r="A84" s="23" t="s">
        <v>249</v>
      </c>
      <c r="B84" s="24">
        <v>-23.273</v>
      </c>
      <c r="C84" s="24">
        <v>-22.922999999999998</v>
      </c>
      <c r="D84" s="97">
        <v>-82.1</v>
      </c>
      <c r="E84" s="24">
        <v>-22.6</v>
      </c>
      <c r="F84" s="24">
        <v>-22.448389810000009</v>
      </c>
      <c r="G84" s="24">
        <v>-18.69515801</v>
      </c>
      <c r="H84" s="24">
        <v>-18.355552729999999</v>
      </c>
      <c r="I84" s="97">
        <v>-60.039510666747134</v>
      </c>
      <c r="J84" s="24">
        <v>-14.266501766788201</v>
      </c>
      <c r="K84" s="24">
        <v>-13.964300633574599</v>
      </c>
      <c r="L84" s="24">
        <v>-13.403913122599601</v>
      </c>
      <c r="M84" s="24">
        <v>-18.404795143784735</v>
      </c>
      <c r="N84" s="97">
        <v>-39.579732245569993</v>
      </c>
      <c r="O84" s="24">
        <v>-9.8763974044432512</v>
      </c>
      <c r="P84" s="24">
        <v>-10.886963194048871</v>
      </c>
      <c r="Q84" s="24">
        <v>-8.6730964377549267</v>
      </c>
      <c r="R84" s="24">
        <v>-10.143275209322942</v>
      </c>
      <c r="S84" s="97">
        <v>0</v>
      </c>
      <c r="T84" s="24">
        <v>0</v>
      </c>
      <c r="U84" s="24"/>
      <c r="V84" s="24"/>
      <c r="W84" s="24"/>
      <c r="X84" s="97"/>
      <c r="Y84" s="24"/>
      <c r="Z84" s="24"/>
      <c r="AA84" s="24"/>
      <c r="AB84" s="24"/>
      <c r="AC84" s="97"/>
      <c r="AD84" s="24"/>
      <c r="AE84" s="24"/>
      <c r="AF84" s="24"/>
      <c r="AG84" s="24"/>
      <c r="AH84" s="97"/>
      <c r="AI84" s="24"/>
      <c r="AJ84" s="24"/>
      <c r="AK84" s="24"/>
      <c r="AL84" s="24"/>
      <c r="AM84" s="97"/>
      <c r="AN84" s="24"/>
      <c r="AO84" s="24"/>
      <c r="AP84" s="24"/>
      <c r="AQ84" s="24"/>
      <c r="AR84" s="97"/>
      <c r="AS84" s="24"/>
      <c r="AT84" s="24"/>
      <c r="AU84" s="24"/>
      <c r="AV84" s="24"/>
      <c r="AW84" s="97"/>
      <c r="AX84" s="24"/>
      <c r="AY84" s="24"/>
      <c r="AZ84" s="24"/>
      <c r="BA84" s="24"/>
      <c r="BB84" s="97"/>
      <c r="BC84" s="24"/>
      <c r="BD84" s="24"/>
      <c r="BE84" s="24"/>
      <c r="BF84" s="24"/>
      <c r="BG84" s="97"/>
      <c r="BH84" s="24"/>
      <c r="BI84" s="24"/>
      <c r="BJ84" s="24"/>
      <c r="BK84" s="24"/>
      <c r="BL84" s="97"/>
      <c r="BM84" s="24"/>
      <c r="BN84" s="24"/>
      <c r="BO84" s="24"/>
      <c r="BP84" s="24"/>
      <c r="BQ84" s="97"/>
      <c r="BR84" s="24"/>
      <c r="BS84" s="24"/>
      <c r="BT84" s="24"/>
      <c r="BU84" s="24"/>
      <c r="BV84" s="97"/>
      <c r="BW84" s="24"/>
      <c r="BX84" s="24"/>
      <c r="BY84" s="24"/>
      <c r="BZ84" s="24"/>
    </row>
    <row r="85" spans="1:78" outlineLevel="1" x14ac:dyDescent="0.2">
      <c r="A85" s="23" t="s">
        <v>250</v>
      </c>
      <c r="B85" s="24">
        <v>0</v>
      </c>
      <c r="C85" s="24">
        <v>0</v>
      </c>
      <c r="D85" s="97">
        <v>-11.8</v>
      </c>
      <c r="E85" s="24">
        <v>-11.8</v>
      </c>
      <c r="F85" s="24">
        <v>0</v>
      </c>
      <c r="G85" s="24">
        <v>0</v>
      </c>
      <c r="H85" s="24">
        <v>0</v>
      </c>
      <c r="I85" s="97">
        <v>-45.468000000000004</v>
      </c>
      <c r="J85" s="24">
        <v>-11.363230159999999</v>
      </c>
      <c r="K85" s="24">
        <v>0</v>
      </c>
      <c r="L85" s="24">
        <v>-17.345629809999998</v>
      </c>
      <c r="M85" s="24">
        <v>-16.75892400999998</v>
      </c>
      <c r="N85" s="97">
        <v>0</v>
      </c>
      <c r="O85" s="24">
        <v>0</v>
      </c>
      <c r="P85" s="24">
        <v>0</v>
      </c>
      <c r="Q85" s="24">
        <v>0</v>
      </c>
      <c r="R85" s="24">
        <v>0</v>
      </c>
      <c r="S85" s="97">
        <v>-11.028</v>
      </c>
      <c r="T85" s="24">
        <v>-11.028478019999952</v>
      </c>
      <c r="U85" s="24"/>
      <c r="V85" s="24"/>
      <c r="W85" s="24"/>
      <c r="X85" s="97"/>
      <c r="Y85" s="24"/>
      <c r="Z85" s="24"/>
      <c r="AA85" s="24"/>
      <c r="AB85" s="24"/>
      <c r="AC85" s="97"/>
      <c r="AD85" s="24"/>
      <c r="AE85" s="24"/>
      <c r="AF85" s="24"/>
      <c r="AG85" s="24"/>
      <c r="AH85" s="97"/>
      <c r="AI85" s="24"/>
      <c r="AJ85" s="24"/>
      <c r="AK85" s="24"/>
      <c r="AL85" s="24"/>
      <c r="AM85" s="97"/>
      <c r="AN85" s="24"/>
      <c r="AO85" s="24"/>
      <c r="AP85" s="24"/>
      <c r="AQ85" s="24"/>
      <c r="AR85" s="97"/>
      <c r="AS85" s="24"/>
      <c r="AT85" s="24"/>
      <c r="AU85" s="24"/>
      <c r="AV85" s="24"/>
      <c r="AW85" s="97"/>
      <c r="AX85" s="24"/>
      <c r="AY85" s="24"/>
      <c r="AZ85" s="24"/>
      <c r="BA85" s="24"/>
      <c r="BB85" s="97"/>
      <c r="BC85" s="24"/>
      <c r="BD85" s="24"/>
      <c r="BE85" s="24"/>
      <c r="BF85" s="24"/>
      <c r="BG85" s="97"/>
      <c r="BH85" s="24"/>
      <c r="BI85" s="24"/>
      <c r="BJ85" s="24"/>
      <c r="BK85" s="24"/>
      <c r="BL85" s="97"/>
      <c r="BM85" s="24"/>
      <c r="BN85" s="24"/>
      <c r="BO85" s="24"/>
      <c r="BP85" s="24"/>
      <c r="BQ85" s="97"/>
      <c r="BR85" s="24"/>
      <c r="BS85" s="24"/>
      <c r="BT85" s="24"/>
      <c r="BU85" s="24"/>
      <c r="BV85" s="97"/>
      <c r="BW85" s="24"/>
      <c r="BX85" s="24"/>
      <c r="BY85" s="24"/>
      <c r="BZ85" s="24"/>
    </row>
    <row r="86" spans="1:78" outlineLevel="1" x14ac:dyDescent="0.2">
      <c r="A86" s="23" t="s">
        <v>251</v>
      </c>
      <c r="B86" s="24">
        <v>-19.882000000000001</v>
      </c>
      <c r="C86" s="24">
        <v>-15.031279726586499</v>
      </c>
      <c r="D86" s="97">
        <v>-42.7</v>
      </c>
      <c r="E86" s="24">
        <v>-17</v>
      </c>
      <c r="F86" s="24">
        <v>-9.9674710154187078</v>
      </c>
      <c r="G86" s="24">
        <v>-9.5729806223478615</v>
      </c>
      <c r="H86" s="24">
        <v>-6.2007221731709397</v>
      </c>
      <c r="I86" s="97">
        <v>-33.362779434000352</v>
      </c>
      <c r="J86" s="24">
        <v>-8.43610957100009</v>
      </c>
      <c r="K86" s="24">
        <v>-6.8222149709999904</v>
      </c>
      <c r="L86" s="24">
        <v>-8.7017902230002697</v>
      </c>
      <c r="M86" s="24">
        <v>-9.402664669</v>
      </c>
      <c r="N86" s="97">
        <v>-57.532541150999997</v>
      </c>
      <c r="O86" s="24">
        <v>-24.678961191999985</v>
      </c>
      <c r="P86" s="24">
        <v>-9.060850748999993</v>
      </c>
      <c r="Q86" s="24">
        <v>-16.385689739999965</v>
      </c>
      <c r="R86" s="24">
        <v>-7.4070394700000559</v>
      </c>
      <c r="S86" s="97">
        <v>-35.301275500000088</v>
      </c>
      <c r="T86" s="24">
        <v>-9.1929234099998425</v>
      </c>
      <c r="U86" s="24"/>
      <c r="V86" s="24"/>
      <c r="W86" s="24"/>
      <c r="X86" s="97"/>
      <c r="Y86" s="24"/>
      <c r="Z86" s="24"/>
      <c r="AA86" s="24"/>
      <c r="AB86" s="24"/>
      <c r="AC86" s="97"/>
      <c r="AD86" s="24"/>
      <c r="AE86" s="24"/>
      <c r="AF86" s="24"/>
      <c r="AG86" s="24"/>
      <c r="AH86" s="97"/>
      <c r="AI86" s="24"/>
      <c r="AJ86" s="24"/>
      <c r="AK86" s="24"/>
      <c r="AL86" s="24"/>
      <c r="AM86" s="97"/>
      <c r="AN86" s="24"/>
      <c r="AO86" s="24"/>
      <c r="AP86" s="24"/>
      <c r="AQ86" s="24"/>
      <c r="AR86" s="97"/>
      <c r="AS86" s="24"/>
      <c r="AT86" s="24"/>
      <c r="AU86" s="24"/>
      <c r="AV86" s="24"/>
      <c r="AW86" s="97"/>
      <c r="AX86" s="24"/>
      <c r="AY86" s="24"/>
      <c r="AZ86" s="24"/>
      <c r="BA86" s="24"/>
      <c r="BB86" s="97"/>
      <c r="BC86" s="24"/>
      <c r="BD86" s="24"/>
      <c r="BE86" s="24"/>
      <c r="BF86" s="24"/>
      <c r="BG86" s="97"/>
      <c r="BH86" s="24"/>
      <c r="BI86" s="24"/>
      <c r="BJ86" s="24"/>
      <c r="BK86" s="24"/>
      <c r="BL86" s="97"/>
      <c r="BM86" s="24"/>
      <c r="BN86" s="24"/>
      <c r="BO86" s="24"/>
      <c r="BP86" s="24"/>
      <c r="BQ86" s="97"/>
      <c r="BR86" s="24"/>
      <c r="BS86" s="24"/>
      <c r="BT86" s="24"/>
      <c r="BU86" s="24"/>
      <c r="BV86" s="97"/>
      <c r="BW86" s="24"/>
      <c r="BX86" s="24"/>
      <c r="BY86" s="24"/>
      <c r="BZ86" s="24"/>
    </row>
    <row r="87" spans="1:78" s="55" customFormat="1" outlineLevel="1" x14ac:dyDescent="0.2">
      <c r="A87" s="58" t="s">
        <v>151</v>
      </c>
      <c r="B87" s="54">
        <v>-27.265388000000005</v>
      </c>
      <c r="C87" s="54">
        <v>-6.0115947300000263</v>
      </c>
      <c r="D87" s="108">
        <v>4.4000000000000004</v>
      </c>
      <c r="E87" s="54">
        <v>-47.7</v>
      </c>
      <c r="F87" s="54">
        <v>-19.912769970000355</v>
      </c>
      <c r="G87" s="54">
        <v>93.469966769999687</v>
      </c>
      <c r="H87" s="54">
        <v>-21.497898299999942</v>
      </c>
      <c r="I87" s="108">
        <v>-170.84607115457493</v>
      </c>
      <c r="J87" s="54">
        <v>-42.911637150000089</v>
      </c>
      <c r="K87" s="54">
        <v>-19.7944236045746</v>
      </c>
      <c r="L87" s="54">
        <v>-54.539677340000303</v>
      </c>
      <c r="M87" s="54">
        <v>-53.599334009999978</v>
      </c>
      <c r="N87" s="108">
        <v>-130.75250720999998</v>
      </c>
      <c r="O87" s="54">
        <v>-33.480507209999985</v>
      </c>
      <c r="P87" s="54">
        <v>-27.913999999999998</v>
      </c>
      <c r="Q87" s="54">
        <v>-15.621999999999977</v>
      </c>
      <c r="R87" s="54">
        <v>-53.736000000000004</v>
      </c>
      <c r="S87" s="108">
        <v>-195.27239401000003</v>
      </c>
      <c r="T87" s="54">
        <v>-64.016349369999816</v>
      </c>
      <c r="U87" s="54">
        <v>-61.7</v>
      </c>
      <c r="V87" s="54">
        <v>-32.1</v>
      </c>
      <c r="W87" s="54">
        <v>-37.5</v>
      </c>
      <c r="X87" s="108">
        <v>-60.1</v>
      </c>
      <c r="Y87" s="54">
        <v>-23.6</v>
      </c>
      <c r="Z87" s="54">
        <v>-12</v>
      </c>
      <c r="AA87" s="54">
        <v>-15.1</v>
      </c>
      <c r="AB87" s="54">
        <v>-9.5</v>
      </c>
      <c r="AC87" s="108">
        <v>-23.1</v>
      </c>
      <c r="AD87" s="54">
        <v>-7.1</v>
      </c>
      <c r="AE87" s="54">
        <v>-6.7</v>
      </c>
      <c r="AF87" s="54">
        <v>-6.3</v>
      </c>
      <c r="AG87" s="54">
        <v>-3</v>
      </c>
      <c r="AH87" s="108">
        <v>8.8000000000000007</v>
      </c>
      <c r="AI87" s="54">
        <v>4</v>
      </c>
      <c r="AJ87" s="54">
        <v>2.1</v>
      </c>
      <c r="AK87" s="54">
        <v>2.4</v>
      </c>
      <c r="AL87" s="54">
        <v>0.3</v>
      </c>
      <c r="AM87" s="108">
        <v>8.5</v>
      </c>
      <c r="AN87" s="54">
        <v>0.9</v>
      </c>
      <c r="AO87" s="54">
        <v>1</v>
      </c>
      <c r="AP87" s="54">
        <v>3.4</v>
      </c>
      <c r="AQ87" s="54">
        <v>3.2</v>
      </c>
      <c r="AR87" s="108">
        <v>-0.9</v>
      </c>
      <c r="AS87" s="54">
        <v>-0.1</v>
      </c>
      <c r="AT87" s="54">
        <v>-0.8</v>
      </c>
      <c r="AU87" s="54">
        <v>0.7</v>
      </c>
      <c r="AV87" s="54">
        <v>-0.7</v>
      </c>
      <c r="AW87" s="108">
        <v>-20</v>
      </c>
      <c r="AX87" s="54">
        <v>-5.5</v>
      </c>
      <c r="AY87" s="54">
        <v>-12.2</v>
      </c>
      <c r="AZ87" s="54">
        <v>-0.4</v>
      </c>
      <c r="BA87" s="54">
        <v>-1.9</v>
      </c>
      <c r="BB87" s="108">
        <v>5.8</v>
      </c>
      <c r="BC87" s="54">
        <v>0.6</v>
      </c>
      <c r="BD87" s="54">
        <v>-2</v>
      </c>
      <c r="BE87" s="54">
        <v>5.7</v>
      </c>
      <c r="BF87" s="54">
        <v>1.5</v>
      </c>
      <c r="BG87" s="108">
        <v>7.3</v>
      </c>
      <c r="BH87" s="54">
        <v>1</v>
      </c>
      <c r="BI87" s="54">
        <v>5.0999999999999996</v>
      </c>
      <c r="BJ87" s="54">
        <v>1.3</v>
      </c>
      <c r="BK87" s="54">
        <v>-0.1</v>
      </c>
      <c r="BL87" s="108">
        <v>-3.8</v>
      </c>
      <c r="BM87" s="54">
        <v>-2.2999999999999998</v>
      </c>
      <c r="BN87" s="54">
        <v>-6.4</v>
      </c>
      <c r="BO87" s="54">
        <v>1.9</v>
      </c>
      <c r="BP87" s="54">
        <v>2.9</v>
      </c>
      <c r="BQ87" s="108">
        <v>0.7</v>
      </c>
      <c r="BR87" s="54">
        <v>0.3</v>
      </c>
      <c r="BS87" s="54">
        <v>-1.4</v>
      </c>
      <c r="BT87" s="54">
        <v>1.7</v>
      </c>
      <c r="BU87" s="54">
        <v>0.1</v>
      </c>
      <c r="BV87" s="108">
        <v>15.7</v>
      </c>
      <c r="BW87" s="54">
        <v>1.8</v>
      </c>
      <c r="BX87" s="54">
        <v>3.4</v>
      </c>
      <c r="BY87" s="54">
        <v>8.1999999999999993</v>
      </c>
      <c r="BZ87" s="54">
        <v>2.2000000000000002</v>
      </c>
    </row>
    <row r="88" spans="1:78" s="55" customFormat="1" outlineLevel="1" x14ac:dyDescent="0.2">
      <c r="A88" s="58" t="s">
        <v>261</v>
      </c>
      <c r="B88" s="54">
        <f t="shared" ref="B88" si="46">B87-B85-B80</f>
        <v>-45.06701600000001</v>
      </c>
      <c r="C88" s="54">
        <f t="shared" ref="C88:T88" si="47">C87-C85-C80</f>
        <v>-37.240612730000024</v>
      </c>
      <c r="D88" s="108">
        <f t="shared" si="47"/>
        <v>-130.62799999999999</v>
      </c>
      <c r="E88" s="54">
        <f t="shared" si="47"/>
        <v>-35.900000000000006</v>
      </c>
      <c r="F88" s="54">
        <f t="shared" si="47"/>
        <v>-29.033769970000357</v>
      </c>
      <c r="G88" s="54">
        <f t="shared" si="47"/>
        <v>-33.32303323000032</v>
      </c>
      <c r="H88" s="54">
        <f t="shared" si="47"/>
        <v>-32.412898299999938</v>
      </c>
      <c r="I88" s="108">
        <f t="shared" si="47"/>
        <v>-136.23107115457492</v>
      </c>
      <c r="J88" s="54">
        <f t="shared" si="47"/>
        <v>-31.548406990000089</v>
      </c>
      <c r="K88" s="54">
        <f t="shared" si="47"/>
        <v>-30.647423604574598</v>
      </c>
      <c r="L88" s="54">
        <f t="shared" si="47"/>
        <v>-37.194047530000304</v>
      </c>
      <c r="M88" s="54">
        <f t="shared" si="47"/>
        <v>-36.840409999999999</v>
      </c>
      <c r="N88" s="108">
        <f t="shared" si="47"/>
        <v>-193.98950720999997</v>
      </c>
      <c r="O88" s="54">
        <f t="shared" si="47"/>
        <v>-44.479507209999987</v>
      </c>
      <c r="P88" s="54">
        <f t="shared" si="47"/>
        <v>-40.048000000000002</v>
      </c>
      <c r="Q88" s="54">
        <f t="shared" si="47"/>
        <v>-54.350999999999978</v>
      </c>
      <c r="R88" s="54">
        <f t="shared" si="47"/>
        <v>-55.111000000000004</v>
      </c>
      <c r="S88" s="108">
        <f t="shared" si="47"/>
        <v>-184.24439401000004</v>
      </c>
      <c r="T88" s="54">
        <f t="shared" si="47"/>
        <v>-52.987871349999864</v>
      </c>
      <c r="U88" s="54">
        <f>U87</f>
        <v>-61.7</v>
      </c>
      <c r="V88" s="54">
        <f t="shared" ref="V88:BZ88" si="48">V87</f>
        <v>-32.1</v>
      </c>
      <c r="W88" s="54">
        <f t="shared" si="48"/>
        <v>-37.5</v>
      </c>
      <c r="X88" s="108">
        <f t="shared" si="48"/>
        <v>-60.1</v>
      </c>
      <c r="Y88" s="54">
        <f t="shared" si="48"/>
        <v>-23.6</v>
      </c>
      <c r="Z88" s="54">
        <f t="shared" si="48"/>
        <v>-12</v>
      </c>
      <c r="AA88" s="54">
        <f t="shared" si="48"/>
        <v>-15.1</v>
      </c>
      <c r="AB88" s="54">
        <f t="shared" si="48"/>
        <v>-9.5</v>
      </c>
      <c r="AC88" s="108">
        <f t="shared" si="48"/>
        <v>-23.1</v>
      </c>
      <c r="AD88" s="54">
        <f t="shared" si="48"/>
        <v>-7.1</v>
      </c>
      <c r="AE88" s="54">
        <f t="shared" si="48"/>
        <v>-6.7</v>
      </c>
      <c r="AF88" s="54">
        <f t="shared" si="48"/>
        <v>-6.3</v>
      </c>
      <c r="AG88" s="54">
        <f t="shared" si="48"/>
        <v>-3</v>
      </c>
      <c r="AH88" s="108">
        <f t="shared" si="48"/>
        <v>8.8000000000000007</v>
      </c>
      <c r="AI88" s="54">
        <f t="shared" si="48"/>
        <v>4</v>
      </c>
      <c r="AJ88" s="54">
        <f t="shared" si="48"/>
        <v>2.1</v>
      </c>
      <c r="AK88" s="54">
        <f t="shared" si="48"/>
        <v>2.4</v>
      </c>
      <c r="AL88" s="54">
        <f t="shared" si="48"/>
        <v>0.3</v>
      </c>
      <c r="AM88" s="108">
        <f t="shared" si="48"/>
        <v>8.5</v>
      </c>
      <c r="AN88" s="54">
        <f t="shared" si="48"/>
        <v>0.9</v>
      </c>
      <c r="AO88" s="54">
        <f t="shared" si="48"/>
        <v>1</v>
      </c>
      <c r="AP88" s="54">
        <f t="shared" si="48"/>
        <v>3.4</v>
      </c>
      <c r="AQ88" s="54">
        <f t="shared" si="48"/>
        <v>3.2</v>
      </c>
      <c r="AR88" s="108">
        <f t="shared" si="48"/>
        <v>-0.9</v>
      </c>
      <c r="AS88" s="54">
        <f t="shared" si="48"/>
        <v>-0.1</v>
      </c>
      <c r="AT88" s="54">
        <f t="shared" si="48"/>
        <v>-0.8</v>
      </c>
      <c r="AU88" s="54">
        <f t="shared" si="48"/>
        <v>0.7</v>
      </c>
      <c r="AV88" s="54">
        <f t="shared" si="48"/>
        <v>-0.7</v>
      </c>
      <c r="AW88" s="108">
        <f t="shared" si="48"/>
        <v>-20</v>
      </c>
      <c r="AX88" s="54">
        <f t="shared" si="48"/>
        <v>-5.5</v>
      </c>
      <c r="AY88" s="54">
        <f t="shared" si="48"/>
        <v>-12.2</v>
      </c>
      <c r="AZ88" s="54">
        <f t="shared" si="48"/>
        <v>-0.4</v>
      </c>
      <c r="BA88" s="54">
        <f t="shared" si="48"/>
        <v>-1.9</v>
      </c>
      <c r="BB88" s="108">
        <f t="shared" si="48"/>
        <v>5.8</v>
      </c>
      <c r="BC88" s="54">
        <f t="shared" si="48"/>
        <v>0.6</v>
      </c>
      <c r="BD88" s="54">
        <f t="shared" si="48"/>
        <v>-2</v>
      </c>
      <c r="BE88" s="54">
        <f t="shared" si="48"/>
        <v>5.7</v>
      </c>
      <c r="BF88" s="54">
        <f t="shared" si="48"/>
        <v>1.5</v>
      </c>
      <c r="BG88" s="108">
        <f t="shared" si="48"/>
        <v>7.3</v>
      </c>
      <c r="BH88" s="54">
        <f t="shared" si="48"/>
        <v>1</v>
      </c>
      <c r="BI88" s="54">
        <f t="shared" si="48"/>
        <v>5.0999999999999996</v>
      </c>
      <c r="BJ88" s="54">
        <f t="shared" si="48"/>
        <v>1.3</v>
      </c>
      <c r="BK88" s="54">
        <f t="shared" si="48"/>
        <v>-0.1</v>
      </c>
      <c r="BL88" s="108">
        <f t="shared" si="48"/>
        <v>-3.8</v>
      </c>
      <c r="BM88" s="54">
        <f t="shared" si="48"/>
        <v>-2.2999999999999998</v>
      </c>
      <c r="BN88" s="54">
        <f t="shared" si="48"/>
        <v>-6.4</v>
      </c>
      <c r="BO88" s="54">
        <f t="shared" si="48"/>
        <v>1.9</v>
      </c>
      <c r="BP88" s="54">
        <f t="shared" si="48"/>
        <v>2.9</v>
      </c>
      <c r="BQ88" s="108">
        <f t="shared" si="48"/>
        <v>0.7</v>
      </c>
      <c r="BR88" s="54">
        <f t="shared" si="48"/>
        <v>0.3</v>
      </c>
      <c r="BS88" s="54">
        <f t="shared" si="48"/>
        <v>-1.4</v>
      </c>
      <c r="BT88" s="54">
        <f t="shared" si="48"/>
        <v>1.7</v>
      </c>
      <c r="BU88" s="54">
        <f t="shared" si="48"/>
        <v>0.1</v>
      </c>
      <c r="BV88" s="108">
        <f t="shared" si="48"/>
        <v>15.7</v>
      </c>
      <c r="BW88" s="54">
        <f t="shared" si="48"/>
        <v>1.8</v>
      </c>
      <c r="BX88" s="54">
        <f t="shared" si="48"/>
        <v>3.4</v>
      </c>
      <c r="BY88" s="54">
        <f t="shared" si="48"/>
        <v>8.1999999999999993</v>
      </c>
      <c r="BZ88" s="54">
        <f t="shared" si="48"/>
        <v>2.2000000000000002</v>
      </c>
    </row>
    <row r="89" spans="1:78" outlineLevel="1" x14ac:dyDescent="0.2">
      <c r="A89" s="55"/>
    </row>
    <row r="90" spans="1:78" x14ac:dyDescent="0.2">
      <c r="A90" s="13" t="s">
        <v>152</v>
      </c>
    </row>
    <row r="91" spans="1:78" outlineLevel="1" x14ac:dyDescent="0.2">
      <c r="A91" s="29" t="s">
        <v>1</v>
      </c>
      <c r="B91" s="16" t="s">
        <v>277</v>
      </c>
      <c r="C91" s="16" t="s">
        <v>276</v>
      </c>
      <c r="D91" s="16">
        <v>2025</v>
      </c>
      <c r="E91" s="16" t="s">
        <v>274</v>
      </c>
      <c r="F91" s="16" t="s">
        <v>265</v>
      </c>
      <c r="G91" s="16" t="s">
        <v>264</v>
      </c>
      <c r="H91" s="16" t="s">
        <v>263</v>
      </c>
      <c r="I91" s="16">
        <v>2024</v>
      </c>
      <c r="J91" s="16" t="s">
        <v>256</v>
      </c>
      <c r="K91" s="16" t="str">
        <f t="shared" ref="K91:BV91" si="49">K7</f>
        <v>3T24</v>
      </c>
      <c r="L91" s="16" t="str">
        <f t="shared" si="49"/>
        <v>2T24</v>
      </c>
      <c r="M91" s="16" t="str">
        <f t="shared" si="49"/>
        <v>1T24</v>
      </c>
      <c r="N91" s="16">
        <f t="shared" si="49"/>
        <v>2023</v>
      </c>
      <c r="O91" s="16" t="str">
        <f t="shared" si="49"/>
        <v>4T23</v>
      </c>
      <c r="P91" s="16" t="str">
        <f t="shared" si="49"/>
        <v>3T23</v>
      </c>
      <c r="Q91" s="16" t="str">
        <f t="shared" si="49"/>
        <v>2T23</v>
      </c>
      <c r="R91" s="16" t="str">
        <f t="shared" si="49"/>
        <v>1T23</v>
      </c>
      <c r="S91" s="16">
        <f t="shared" si="49"/>
        <v>2022</v>
      </c>
      <c r="T91" s="16" t="str">
        <f t="shared" si="49"/>
        <v>4T22</v>
      </c>
      <c r="U91" s="16" t="str">
        <f t="shared" si="49"/>
        <v>3T22</v>
      </c>
      <c r="V91" s="16" t="str">
        <f t="shared" si="49"/>
        <v>2T22</v>
      </c>
      <c r="W91" s="16" t="str">
        <f t="shared" si="49"/>
        <v>1T22</v>
      </c>
      <c r="X91" s="16">
        <f t="shared" si="49"/>
        <v>2021</v>
      </c>
      <c r="Y91" s="16" t="str">
        <f t="shared" si="49"/>
        <v>4T21</v>
      </c>
      <c r="Z91" s="16" t="str">
        <f t="shared" si="49"/>
        <v>3T21</v>
      </c>
      <c r="AA91" s="16" t="str">
        <f t="shared" si="49"/>
        <v>2T21</v>
      </c>
      <c r="AB91" s="16" t="str">
        <f t="shared" si="49"/>
        <v>1T21</v>
      </c>
      <c r="AC91" s="16">
        <f t="shared" si="49"/>
        <v>2020</v>
      </c>
      <c r="AD91" s="16" t="str">
        <f t="shared" si="49"/>
        <v>4T20</v>
      </c>
      <c r="AE91" s="16" t="str">
        <f t="shared" si="49"/>
        <v>3T20</v>
      </c>
      <c r="AF91" s="16" t="str">
        <f t="shared" si="49"/>
        <v>2T20</v>
      </c>
      <c r="AG91" s="16" t="str">
        <f t="shared" si="49"/>
        <v>1T20</v>
      </c>
      <c r="AH91" s="16">
        <f t="shared" si="49"/>
        <v>2019</v>
      </c>
      <c r="AI91" s="16" t="str">
        <f t="shared" si="49"/>
        <v>4T19</v>
      </c>
      <c r="AJ91" s="16" t="str">
        <f t="shared" si="49"/>
        <v>3T19</v>
      </c>
      <c r="AK91" s="16" t="str">
        <f t="shared" si="49"/>
        <v>2T19</v>
      </c>
      <c r="AL91" s="16" t="str">
        <f t="shared" si="49"/>
        <v>1T19</v>
      </c>
      <c r="AM91" s="16">
        <f t="shared" si="49"/>
        <v>2018</v>
      </c>
      <c r="AN91" s="16" t="str">
        <f t="shared" si="49"/>
        <v>4T18</v>
      </c>
      <c r="AO91" s="16" t="str">
        <f t="shared" si="49"/>
        <v>3T18</v>
      </c>
      <c r="AP91" s="16" t="str">
        <f t="shared" si="49"/>
        <v>2T18</v>
      </c>
      <c r="AQ91" s="16" t="str">
        <f t="shared" si="49"/>
        <v>1T18</v>
      </c>
      <c r="AR91" s="16">
        <f t="shared" si="49"/>
        <v>2017</v>
      </c>
      <c r="AS91" s="16" t="str">
        <f t="shared" si="49"/>
        <v>4T17</v>
      </c>
      <c r="AT91" s="16" t="str">
        <f t="shared" si="49"/>
        <v>3T17</v>
      </c>
      <c r="AU91" s="16" t="str">
        <f t="shared" si="49"/>
        <v>2T17</v>
      </c>
      <c r="AV91" s="16" t="str">
        <f t="shared" si="49"/>
        <v>1T17</v>
      </c>
      <c r="AW91" s="16">
        <f t="shared" si="49"/>
        <v>2016</v>
      </c>
      <c r="AX91" s="16" t="str">
        <f t="shared" si="49"/>
        <v>4T16</v>
      </c>
      <c r="AY91" s="16" t="str">
        <f t="shared" si="49"/>
        <v>3T16</v>
      </c>
      <c r="AZ91" s="16" t="str">
        <f t="shared" si="49"/>
        <v>2T16</v>
      </c>
      <c r="BA91" s="16" t="str">
        <f t="shared" si="49"/>
        <v>1T16</v>
      </c>
      <c r="BB91" s="16">
        <f t="shared" si="49"/>
        <v>2015</v>
      </c>
      <c r="BC91" s="16" t="str">
        <f t="shared" si="49"/>
        <v>4T15</v>
      </c>
      <c r="BD91" s="16" t="str">
        <f t="shared" si="49"/>
        <v>3T15</v>
      </c>
      <c r="BE91" s="16" t="str">
        <f t="shared" si="49"/>
        <v>2T15</v>
      </c>
      <c r="BF91" s="16" t="str">
        <f t="shared" si="49"/>
        <v>1T15</v>
      </c>
      <c r="BG91" s="16">
        <f t="shared" si="49"/>
        <v>2014</v>
      </c>
      <c r="BH91" s="16" t="str">
        <f t="shared" si="49"/>
        <v>4T14</v>
      </c>
      <c r="BI91" s="16" t="str">
        <f t="shared" si="49"/>
        <v>3T14</v>
      </c>
      <c r="BJ91" s="16" t="str">
        <f t="shared" si="49"/>
        <v>2T14</v>
      </c>
      <c r="BK91" s="16" t="str">
        <f t="shared" si="49"/>
        <v>1T14</v>
      </c>
      <c r="BL91" s="16">
        <f t="shared" si="49"/>
        <v>2013</v>
      </c>
      <c r="BM91" s="16" t="str">
        <f t="shared" si="49"/>
        <v>4T13</v>
      </c>
      <c r="BN91" s="16" t="str">
        <f t="shared" si="49"/>
        <v>3T13</v>
      </c>
      <c r="BO91" s="16" t="str">
        <f t="shared" si="49"/>
        <v>2T13</v>
      </c>
      <c r="BP91" s="16" t="str">
        <f t="shared" si="49"/>
        <v>1T13</v>
      </c>
      <c r="BQ91" s="16">
        <f t="shared" si="49"/>
        <v>2012</v>
      </c>
      <c r="BR91" s="16" t="str">
        <f t="shared" si="49"/>
        <v>4T12</v>
      </c>
      <c r="BS91" s="16" t="str">
        <f t="shared" si="49"/>
        <v>3T12</v>
      </c>
      <c r="BT91" s="16" t="str">
        <f t="shared" si="49"/>
        <v>2T12</v>
      </c>
      <c r="BU91" s="16" t="str">
        <f t="shared" si="49"/>
        <v>1T12</v>
      </c>
      <c r="BV91" s="16">
        <f t="shared" si="49"/>
        <v>2011</v>
      </c>
      <c r="BW91" s="16" t="str">
        <f t="shared" ref="BW91:BZ91" si="50">BW7</f>
        <v>4T11</v>
      </c>
      <c r="BX91" s="16" t="str">
        <f t="shared" si="50"/>
        <v>3T11</v>
      </c>
      <c r="BY91" s="16" t="str">
        <f t="shared" si="50"/>
        <v>2T11</v>
      </c>
      <c r="BZ91" s="16" t="str">
        <f t="shared" si="50"/>
        <v>1T11</v>
      </c>
    </row>
    <row r="92" spans="1:78" outlineLevel="1" x14ac:dyDescent="0.2">
      <c r="A92" s="57" t="s">
        <v>153</v>
      </c>
      <c r="B92" s="24">
        <v>174.216612</v>
      </c>
      <c r="C92" s="24">
        <v>178.08140526999998</v>
      </c>
      <c r="D92" s="97">
        <v>484.4</v>
      </c>
      <c r="E92" s="24">
        <v>96.5</v>
      </c>
      <c r="F92" s="24">
        <v>106.17023002999964</v>
      </c>
      <c r="G92" s="24">
        <v>199.41681373480924</v>
      </c>
      <c r="H92" s="24">
        <v>82.384415122796369</v>
      </c>
      <c r="I92" s="97">
        <v>100.71200986713144</v>
      </c>
      <c r="J92" s="24">
        <v>20.869633749832857</v>
      </c>
      <c r="K92" s="24">
        <v>74.416868633774484</v>
      </c>
      <c r="L92" s="24">
        <v>-4.68040481797056</v>
      </c>
      <c r="M92" s="24">
        <v>10.107245361494629</v>
      </c>
      <c r="N92" s="97">
        <v>-102.50999999999991</v>
      </c>
      <c r="O92" s="24">
        <v>-21.594999999999985</v>
      </c>
      <c r="P92" s="24">
        <v>-25.362000000000002</v>
      </c>
      <c r="Q92" s="24">
        <v>-11.868000000000004</v>
      </c>
      <c r="R92" s="24">
        <v>-43.7</v>
      </c>
      <c r="S92" s="97">
        <v>-555.70000000000005</v>
      </c>
      <c r="T92" s="24">
        <v>-157.80000000000001</v>
      </c>
      <c r="U92" s="24">
        <v>-212.7</v>
      </c>
      <c r="V92" s="24">
        <v>-116.4</v>
      </c>
      <c r="W92" s="24">
        <v>-68.8</v>
      </c>
      <c r="X92" s="97">
        <v>-196.6</v>
      </c>
      <c r="Y92" s="24">
        <v>-271.2</v>
      </c>
      <c r="Z92" s="24">
        <v>5.3</v>
      </c>
      <c r="AA92" s="24">
        <v>33</v>
      </c>
      <c r="AB92" s="24">
        <v>36.200000000000003</v>
      </c>
      <c r="AC92" s="97">
        <v>199.7</v>
      </c>
      <c r="AD92" s="24">
        <v>71</v>
      </c>
      <c r="AE92" s="24">
        <v>71</v>
      </c>
      <c r="AF92" s="24">
        <v>40.1</v>
      </c>
      <c r="AG92" s="24">
        <v>17.600000000000001</v>
      </c>
      <c r="AH92" s="97">
        <v>264.39999999999998</v>
      </c>
      <c r="AI92" s="24">
        <v>76.2</v>
      </c>
      <c r="AJ92" s="24">
        <v>64.7</v>
      </c>
      <c r="AK92" s="24">
        <v>72.900000000000006</v>
      </c>
      <c r="AL92" s="24">
        <v>50.5</v>
      </c>
      <c r="AM92" s="97">
        <v>201.3</v>
      </c>
      <c r="AN92" s="24">
        <v>47.7</v>
      </c>
      <c r="AO92" s="24">
        <v>65.3</v>
      </c>
      <c r="AP92" s="24">
        <v>52</v>
      </c>
      <c r="AQ92" s="24">
        <v>36.4</v>
      </c>
      <c r="AR92" s="97">
        <v>104.6</v>
      </c>
      <c r="AS92" s="24">
        <v>35.5</v>
      </c>
      <c r="AT92" s="24">
        <v>30.4</v>
      </c>
      <c r="AU92" s="24">
        <v>20.9</v>
      </c>
      <c r="AV92" s="24">
        <v>17.8</v>
      </c>
      <c r="AW92" s="97">
        <v>47.3</v>
      </c>
      <c r="AX92" s="24">
        <v>17.100000000000001</v>
      </c>
      <c r="AY92" s="24">
        <v>15.9</v>
      </c>
      <c r="AZ92" s="24">
        <v>9.4</v>
      </c>
      <c r="BA92" s="24">
        <v>4.9000000000000004</v>
      </c>
      <c r="BB92" s="97">
        <v>29.7</v>
      </c>
      <c r="BC92" s="24">
        <v>-11.5</v>
      </c>
      <c r="BD92" s="24">
        <v>12.1</v>
      </c>
      <c r="BE92" s="24">
        <v>17.899999999999999</v>
      </c>
      <c r="BF92" s="24">
        <v>11.2</v>
      </c>
      <c r="BG92" s="97">
        <v>-110.2</v>
      </c>
      <c r="BH92" s="24">
        <v>-29.2</v>
      </c>
      <c r="BI92" s="24">
        <v>-25.7</v>
      </c>
      <c r="BJ92" s="24">
        <v>-17.7</v>
      </c>
      <c r="BK92" s="24">
        <v>-37.5</v>
      </c>
      <c r="BL92" s="97">
        <v>-112.1</v>
      </c>
      <c r="BM92" s="24">
        <v>12.6</v>
      </c>
      <c r="BN92" s="24">
        <v>-58.5</v>
      </c>
      <c r="BO92" s="24">
        <v>-25.6</v>
      </c>
      <c r="BP92" s="24">
        <v>-40.6</v>
      </c>
      <c r="BQ92" s="97">
        <v>-106</v>
      </c>
      <c r="BR92" s="24">
        <v>-60.2</v>
      </c>
      <c r="BS92" s="24">
        <v>-13.6</v>
      </c>
      <c r="BT92" s="24">
        <v>-8.1</v>
      </c>
      <c r="BU92" s="24">
        <v>-24</v>
      </c>
      <c r="BV92" s="97">
        <v>-659.7</v>
      </c>
      <c r="BW92" s="24">
        <v>-575</v>
      </c>
      <c r="BX92" s="24">
        <v>-55.7</v>
      </c>
      <c r="BY92" s="24">
        <v>-2.9</v>
      </c>
      <c r="BZ92" s="24">
        <v>-26.2</v>
      </c>
    </row>
    <row r="93" spans="1:78" outlineLevel="1" x14ac:dyDescent="0.2">
      <c r="A93" s="57" t="s">
        <v>154</v>
      </c>
      <c r="B93" s="24">
        <v>4.8639999999999999</v>
      </c>
      <c r="C93" s="24">
        <v>5.3490000000000002</v>
      </c>
      <c r="D93" s="97">
        <v>21.2</v>
      </c>
      <c r="E93" s="24">
        <v>8.1999999999999993</v>
      </c>
      <c r="F93" s="24">
        <v>5.5</v>
      </c>
      <c r="G93" s="24">
        <v>4.444</v>
      </c>
      <c r="H93" s="24">
        <v>3.12</v>
      </c>
      <c r="I93" s="97">
        <v>5.702</v>
      </c>
      <c r="J93" s="24">
        <v>0.44700000000000001</v>
      </c>
      <c r="K93" s="24">
        <v>1.748</v>
      </c>
      <c r="L93" s="24">
        <v>9.1809999999999992</v>
      </c>
      <c r="M93" s="24">
        <v>-5.6740000000000004</v>
      </c>
      <c r="N93" s="97">
        <v>6.6630000000000003</v>
      </c>
      <c r="O93" s="24">
        <v>1.9490000000000001</v>
      </c>
      <c r="P93" s="24">
        <v>1.5980000000000001</v>
      </c>
      <c r="Q93" s="24">
        <v>1.333</v>
      </c>
      <c r="R93" s="24">
        <v>1.8</v>
      </c>
      <c r="S93" s="97">
        <v>8.4</v>
      </c>
      <c r="T93" s="24">
        <v>2.7</v>
      </c>
      <c r="U93" s="24">
        <v>2.2999999999999998</v>
      </c>
      <c r="V93" s="24">
        <v>2</v>
      </c>
      <c r="W93" s="24">
        <v>1.4</v>
      </c>
      <c r="X93" s="97">
        <v>5.0999999999999996</v>
      </c>
      <c r="Y93" s="24">
        <v>2.6</v>
      </c>
      <c r="Z93" s="24">
        <v>1.1000000000000001</v>
      </c>
      <c r="AA93" s="24">
        <v>0.7</v>
      </c>
      <c r="AB93" s="24">
        <v>0.7</v>
      </c>
      <c r="AC93" s="97">
        <v>0.6</v>
      </c>
      <c r="AD93" s="24">
        <v>0.9</v>
      </c>
      <c r="AE93" s="24">
        <v>-0.5</v>
      </c>
      <c r="AF93" s="24">
        <v>0.2</v>
      </c>
      <c r="AG93" s="24">
        <v>0</v>
      </c>
      <c r="AH93" s="97">
        <v>-0.9</v>
      </c>
      <c r="AI93" s="24">
        <v>-0.1</v>
      </c>
      <c r="AJ93" s="24">
        <v>-0.1</v>
      </c>
      <c r="AK93" s="24">
        <v>0.1</v>
      </c>
      <c r="AL93" s="24">
        <v>-0.8</v>
      </c>
      <c r="AM93" s="97">
        <v>-1.1000000000000001</v>
      </c>
      <c r="AN93" s="24">
        <v>0.3</v>
      </c>
      <c r="AO93" s="24">
        <v>-0.8</v>
      </c>
      <c r="AP93" s="24">
        <v>-0.4</v>
      </c>
      <c r="AQ93" s="24">
        <v>-0.1</v>
      </c>
      <c r="AR93" s="97">
        <v>2.1</v>
      </c>
      <c r="AS93" s="24">
        <v>0.7</v>
      </c>
      <c r="AT93" s="24">
        <v>0.3</v>
      </c>
      <c r="AU93" s="24">
        <v>-0.1</v>
      </c>
      <c r="AV93" s="24">
        <v>1.1000000000000001</v>
      </c>
      <c r="AW93" s="97">
        <v>9.4</v>
      </c>
      <c r="AX93" s="24">
        <v>3.1</v>
      </c>
      <c r="AY93" s="24">
        <v>7.1</v>
      </c>
      <c r="AZ93" s="24">
        <v>-0.8</v>
      </c>
      <c r="BA93" s="24">
        <v>-0.1</v>
      </c>
      <c r="BB93" s="97">
        <v>0.6</v>
      </c>
      <c r="BC93" s="24">
        <v>-1.5</v>
      </c>
      <c r="BD93" s="24">
        <v>-0.3</v>
      </c>
      <c r="BE93" s="24">
        <v>2.2000000000000002</v>
      </c>
      <c r="BF93" s="24">
        <v>0.3</v>
      </c>
      <c r="BG93" s="97">
        <v>0.7</v>
      </c>
      <c r="BH93" s="24">
        <v>0.4</v>
      </c>
      <c r="BI93" s="24">
        <v>0.5</v>
      </c>
      <c r="BJ93" s="24">
        <v>-0.2</v>
      </c>
      <c r="BK93" s="24">
        <v>0.1</v>
      </c>
      <c r="BL93" s="97">
        <v>-6.3</v>
      </c>
      <c r="BM93" s="24">
        <v>-0.2</v>
      </c>
      <c r="BN93" s="24">
        <v>-2.4</v>
      </c>
      <c r="BO93" s="24">
        <v>-0.4</v>
      </c>
      <c r="BP93" s="24">
        <v>-3.3</v>
      </c>
      <c r="BQ93" s="97">
        <v>-17.600000000000001</v>
      </c>
      <c r="BR93" s="24">
        <v>-1.5</v>
      </c>
      <c r="BS93" s="24">
        <v>-5.0999999999999996</v>
      </c>
      <c r="BT93" s="24">
        <v>-4.3</v>
      </c>
      <c r="BU93" s="24">
        <v>-6.8</v>
      </c>
      <c r="BV93" s="97">
        <v>0.3</v>
      </c>
      <c r="BW93" s="24">
        <v>0.3</v>
      </c>
      <c r="BX93" s="24">
        <v>0</v>
      </c>
      <c r="BY93" s="24">
        <v>0</v>
      </c>
      <c r="BZ93" s="24">
        <v>0</v>
      </c>
    </row>
    <row r="94" spans="1:78" s="55" customFormat="1" outlineLevel="1" x14ac:dyDescent="0.2">
      <c r="A94" s="58" t="s">
        <v>155</v>
      </c>
      <c r="B94" s="54">
        <f t="shared" ref="B94" si="51">B16</f>
        <v>179.08099999999999</v>
      </c>
      <c r="C94" s="54">
        <f t="shared" ref="C94:BN94" si="52">C16</f>
        <v>183.43</v>
      </c>
      <c r="D94" s="108">
        <f t="shared" si="52"/>
        <v>505.7</v>
      </c>
      <c r="E94" s="54">
        <f t="shared" si="52"/>
        <v>104.6</v>
      </c>
      <c r="F94" s="54">
        <f t="shared" si="52"/>
        <v>111.67</v>
      </c>
      <c r="G94" s="54">
        <f t="shared" si="52"/>
        <v>203.86099999999999</v>
      </c>
      <c r="H94" s="54">
        <f t="shared" si="52"/>
        <v>85.504000000000005</v>
      </c>
      <c r="I94" s="108">
        <f t="shared" si="52"/>
        <v>106.41200000000001</v>
      </c>
      <c r="J94" s="54">
        <f t="shared" si="52"/>
        <v>21.315999999999999</v>
      </c>
      <c r="K94" s="54">
        <f t="shared" si="52"/>
        <v>76.164000000000001</v>
      </c>
      <c r="L94" s="54">
        <f t="shared" si="52"/>
        <v>4.5</v>
      </c>
      <c r="M94" s="54">
        <f t="shared" si="52"/>
        <v>4.4320000000000004</v>
      </c>
      <c r="N94" s="108">
        <f t="shared" si="52"/>
        <v>-95.846999999999909</v>
      </c>
      <c r="O94" s="54">
        <f t="shared" si="52"/>
        <v>-19.645999999999983</v>
      </c>
      <c r="P94" s="54">
        <f t="shared" si="52"/>
        <v>-23.764000000000003</v>
      </c>
      <c r="Q94" s="54">
        <f t="shared" si="52"/>
        <v>-10.535000000000004</v>
      </c>
      <c r="R94" s="54">
        <f t="shared" si="52"/>
        <v>-41.9</v>
      </c>
      <c r="S94" s="108">
        <f t="shared" si="52"/>
        <v>-547.29999999999995</v>
      </c>
      <c r="T94" s="54">
        <f t="shared" si="52"/>
        <v>-155.1</v>
      </c>
      <c r="U94" s="54">
        <f t="shared" si="52"/>
        <v>-210.4</v>
      </c>
      <c r="V94" s="54">
        <f t="shared" si="52"/>
        <v>-114.4</v>
      </c>
      <c r="W94" s="54">
        <f t="shared" si="52"/>
        <v>-67.3</v>
      </c>
      <c r="X94" s="108">
        <f t="shared" si="52"/>
        <v>-191.5</v>
      </c>
      <c r="Y94" s="54">
        <f t="shared" si="52"/>
        <v>-268.5</v>
      </c>
      <c r="Z94" s="54">
        <f t="shared" si="52"/>
        <v>6.4</v>
      </c>
      <c r="AA94" s="54">
        <f t="shared" si="52"/>
        <v>33.799999999999997</v>
      </c>
      <c r="AB94" s="54">
        <f t="shared" si="52"/>
        <v>36.9</v>
      </c>
      <c r="AC94" s="108">
        <f t="shared" si="52"/>
        <v>200.3</v>
      </c>
      <c r="AD94" s="54">
        <f t="shared" si="52"/>
        <v>72</v>
      </c>
      <c r="AE94" s="54">
        <f t="shared" si="52"/>
        <v>70.5</v>
      </c>
      <c r="AF94" s="54">
        <f t="shared" si="52"/>
        <v>40.299999999999997</v>
      </c>
      <c r="AG94" s="54">
        <f t="shared" si="52"/>
        <v>17.600000000000001</v>
      </c>
      <c r="AH94" s="108">
        <f t="shared" si="52"/>
        <v>263.5</v>
      </c>
      <c r="AI94" s="54">
        <f t="shared" si="52"/>
        <v>76.2</v>
      </c>
      <c r="AJ94" s="54">
        <f t="shared" si="52"/>
        <v>64.599999999999994</v>
      </c>
      <c r="AK94" s="54">
        <f t="shared" si="52"/>
        <v>73</v>
      </c>
      <c r="AL94" s="54">
        <f t="shared" si="52"/>
        <v>49.8</v>
      </c>
      <c r="AM94" s="108">
        <f t="shared" si="52"/>
        <v>200.3</v>
      </c>
      <c r="AN94" s="54">
        <f t="shared" si="52"/>
        <v>48</v>
      </c>
      <c r="AO94" s="54">
        <f t="shared" si="52"/>
        <v>64.400000000000006</v>
      </c>
      <c r="AP94" s="54">
        <f t="shared" si="52"/>
        <v>51.6</v>
      </c>
      <c r="AQ94" s="54">
        <f t="shared" si="52"/>
        <v>36.299999999999997</v>
      </c>
      <c r="AR94" s="108">
        <f t="shared" si="52"/>
        <v>106.7</v>
      </c>
      <c r="AS94" s="54">
        <f t="shared" si="52"/>
        <v>36.200000000000003</v>
      </c>
      <c r="AT94" s="54">
        <f t="shared" si="52"/>
        <v>30.7</v>
      </c>
      <c r="AU94" s="54">
        <f t="shared" si="52"/>
        <v>20.8</v>
      </c>
      <c r="AV94" s="54">
        <f t="shared" si="52"/>
        <v>18.899999999999999</v>
      </c>
      <c r="AW94" s="108">
        <f t="shared" si="52"/>
        <v>56.7</v>
      </c>
      <c r="AX94" s="54">
        <f t="shared" si="52"/>
        <v>20.2</v>
      </c>
      <c r="AY94" s="54">
        <f t="shared" si="52"/>
        <v>23</v>
      </c>
      <c r="AZ94" s="54">
        <f t="shared" si="52"/>
        <v>8.6</v>
      </c>
      <c r="BA94" s="54">
        <f t="shared" si="52"/>
        <v>4.8</v>
      </c>
      <c r="BB94" s="108">
        <f t="shared" si="52"/>
        <v>30.3</v>
      </c>
      <c r="BC94" s="54">
        <f t="shared" si="52"/>
        <v>-13</v>
      </c>
      <c r="BD94" s="54">
        <f t="shared" si="52"/>
        <v>11.8</v>
      </c>
      <c r="BE94" s="54">
        <f t="shared" si="52"/>
        <v>20</v>
      </c>
      <c r="BF94" s="54">
        <f t="shared" si="52"/>
        <v>11.4</v>
      </c>
      <c r="BG94" s="108">
        <f t="shared" si="52"/>
        <v>-109.4</v>
      </c>
      <c r="BH94" s="54">
        <f t="shared" si="52"/>
        <v>-28.8</v>
      </c>
      <c r="BI94" s="54">
        <f t="shared" si="52"/>
        <v>-25.2</v>
      </c>
      <c r="BJ94" s="54">
        <f t="shared" si="52"/>
        <v>-18</v>
      </c>
      <c r="BK94" s="54">
        <f t="shared" si="52"/>
        <v>-37.5</v>
      </c>
      <c r="BL94" s="108">
        <f t="shared" si="52"/>
        <v>-118.4</v>
      </c>
      <c r="BM94" s="54">
        <f t="shared" si="52"/>
        <v>12.5</v>
      </c>
      <c r="BN94" s="54">
        <f t="shared" si="52"/>
        <v>-61</v>
      </c>
      <c r="BO94" s="54">
        <f t="shared" ref="BO94:BZ94" si="53">BO16</f>
        <v>-26</v>
      </c>
      <c r="BP94" s="54">
        <f t="shared" si="53"/>
        <v>-43.9</v>
      </c>
      <c r="BQ94" s="108">
        <f t="shared" si="53"/>
        <v>-123.6</v>
      </c>
      <c r="BR94" s="54">
        <f t="shared" si="53"/>
        <v>-61.7</v>
      </c>
      <c r="BS94" s="54">
        <f t="shared" si="53"/>
        <v>-18.7</v>
      </c>
      <c r="BT94" s="54">
        <f t="shared" si="53"/>
        <v>-12.4</v>
      </c>
      <c r="BU94" s="54">
        <f t="shared" si="53"/>
        <v>-30.7</v>
      </c>
      <c r="BV94" s="108">
        <f t="shared" si="53"/>
        <v>-660.1</v>
      </c>
      <c r="BW94" s="54">
        <f t="shared" si="53"/>
        <v>-575.29999999999995</v>
      </c>
      <c r="BX94" s="54">
        <f t="shared" si="53"/>
        <v>-55.7</v>
      </c>
      <c r="BY94" s="54">
        <f t="shared" si="53"/>
        <v>-2.9</v>
      </c>
      <c r="BZ94" s="54">
        <f t="shared" si="53"/>
        <v>-26.2</v>
      </c>
    </row>
    <row r="95" spans="1:78" outlineLevel="1" x14ac:dyDescent="0.2">
      <c r="A95" s="43" t="s">
        <v>156</v>
      </c>
      <c r="B95" s="95">
        <f t="shared" ref="B95" si="54">B94/B49</f>
        <v>0.13881796096561197</v>
      </c>
      <c r="C95" s="95">
        <f t="shared" ref="C95:E95" si="55">C94/C49</f>
        <v>0.154817157417559</v>
      </c>
      <c r="D95" s="101">
        <f t="shared" si="55"/>
        <v>0.12117218574783151</v>
      </c>
      <c r="E95" s="95">
        <f t="shared" si="55"/>
        <v>8.8546516549564039E-2</v>
      </c>
      <c r="F95" s="95">
        <f>F94/F49</f>
        <v>9.8356814954956864E-2</v>
      </c>
      <c r="G95" s="95">
        <f>G94/G49</f>
        <v>0.20561229256316457</v>
      </c>
      <c r="H95" s="95">
        <f t="shared" ref="H95:BS95" si="56">H94/H49</f>
        <v>9.8821478970501739E-2</v>
      </c>
      <c r="I95" s="101">
        <f t="shared" si="56"/>
        <v>3.2399210693213165E-2</v>
      </c>
      <c r="J95" s="95">
        <f t="shared" si="56"/>
        <v>2.5060871016931018E-2</v>
      </c>
      <c r="K95" s="95">
        <f t="shared" si="56"/>
        <v>8.3506382157588099E-2</v>
      </c>
      <c r="L95" s="95">
        <f t="shared" si="56"/>
        <v>5.7922065217671124E-3</v>
      </c>
      <c r="M95" s="95">
        <f t="shared" si="56"/>
        <v>5.9501753368454416E-3</v>
      </c>
      <c r="N95" s="101">
        <f t="shared" si="56"/>
        <v>-3.3015545176565464E-2</v>
      </c>
      <c r="O95" s="95">
        <f t="shared" si="56"/>
        <v>-2.6025328529037706E-2</v>
      </c>
      <c r="P95" s="95">
        <f t="shared" si="56"/>
        <v>-3.022210013328043E-2</v>
      </c>
      <c r="Q95" s="95">
        <f t="shared" si="56"/>
        <v>-1.4828587997500189E-2</v>
      </c>
      <c r="R95" s="95">
        <f t="shared" si="56"/>
        <v>-6.432299662265889E-2</v>
      </c>
      <c r="S95" s="101">
        <f t="shared" si="56"/>
        <v>-0.22685070048909889</v>
      </c>
      <c r="T95" s="95">
        <f t="shared" si="56"/>
        <v>-0.24576136903818727</v>
      </c>
      <c r="U95" s="95">
        <f t="shared" si="56"/>
        <v>-0.36706210746685275</v>
      </c>
      <c r="V95" s="95">
        <f t="shared" si="56"/>
        <v>-0.18248524485563888</v>
      </c>
      <c r="W95" s="95">
        <f t="shared" si="56"/>
        <v>-0.11575507395940833</v>
      </c>
      <c r="X95" s="101">
        <f t="shared" si="56"/>
        <v>-7.5393700787401569E-2</v>
      </c>
      <c r="Y95" s="95">
        <f t="shared" si="56"/>
        <v>-0.51914153132250573</v>
      </c>
      <c r="Z95" s="95">
        <f t="shared" si="56"/>
        <v>8.8740987243483092E-3</v>
      </c>
      <c r="AA95" s="95">
        <f t="shared" si="56"/>
        <v>4.8375554601402596E-2</v>
      </c>
      <c r="AB95" s="95">
        <f t="shared" si="56"/>
        <v>6.1204179797644719E-2</v>
      </c>
      <c r="AC95" s="101">
        <f t="shared" si="56"/>
        <v>8.7758499824745886E-2</v>
      </c>
      <c r="AD95" s="95">
        <f t="shared" si="56"/>
        <v>0.10497157019973757</v>
      </c>
      <c r="AE95" s="95">
        <f t="shared" si="56"/>
        <v>0.10771581359816654</v>
      </c>
      <c r="AF95" s="95">
        <f t="shared" si="56"/>
        <v>7.6601406576696437E-2</v>
      </c>
      <c r="AG95" s="95">
        <f t="shared" si="56"/>
        <v>4.2328042328042333E-2</v>
      </c>
      <c r="AH95" s="101">
        <f t="shared" si="56"/>
        <v>0.13512127583200861</v>
      </c>
      <c r="AI95" s="95">
        <f t="shared" si="56"/>
        <v>0.14030565273430307</v>
      </c>
      <c r="AJ95" s="95">
        <f t="shared" si="56"/>
        <v>0.1270403146509341</v>
      </c>
      <c r="AK95" s="95">
        <f t="shared" si="56"/>
        <v>0.14925373134328357</v>
      </c>
      <c r="AL95" s="95">
        <f t="shared" si="56"/>
        <v>0.12167114585878328</v>
      </c>
      <c r="AM95" s="101">
        <f t="shared" si="56"/>
        <v>0.11913400344971155</v>
      </c>
      <c r="AN95" s="95">
        <f t="shared" si="56"/>
        <v>0.10558732952045755</v>
      </c>
      <c r="AO95" s="95">
        <f t="shared" si="56"/>
        <v>0.13954496208017336</v>
      </c>
      <c r="AP95" s="95">
        <f t="shared" si="56"/>
        <v>0.1292909045352042</v>
      </c>
      <c r="AQ95" s="95">
        <f t="shared" si="56"/>
        <v>9.9153236820540822E-2</v>
      </c>
      <c r="AR95" s="101">
        <f t="shared" si="56"/>
        <v>7.8577214816996824E-2</v>
      </c>
      <c r="AS95" s="95">
        <f t="shared" si="56"/>
        <v>0.1013437849944009</v>
      </c>
      <c r="AT95" s="95">
        <f t="shared" si="56"/>
        <v>8.4947426674045382E-2</v>
      </c>
      <c r="AU95" s="95">
        <f t="shared" si="56"/>
        <v>6.6115702479338845E-2</v>
      </c>
      <c r="AV95" s="95">
        <f t="shared" si="56"/>
        <v>5.8207576224206956E-2</v>
      </c>
      <c r="AW95" s="101">
        <f t="shared" si="56"/>
        <v>5.386149900256483E-2</v>
      </c>
      <c r="AX95" s="95">
        <f t="shared" si="56"/>
        <v>7.0407807598466363E-2</v>
      </c>
      <c r="AY95" s="95">
        <f t="shared" si="56"/>
        <v>8.5027726432532341E-2</v>
      </c>
      <c r="AZ95" s="95">
        <f t="shared" si="56"/>
        <v>3.2988108937476029E-2</v>
      </c>
      <c r="BA95" s="95">
        <f t="shared" si="56"/>
        <v>2.0460358056265983E-2</v>
      </c>
      <c r="BB95" s="101">
        <f t="shared" si="56"/>
        <v>3.5605170387779085E-2</v>
      </c>
      <c r="BC95" s="95">
        <f t="shared" si="56"/>
        <v>-6.286266924564797E-2</v>
      </c>
      <c r="BD95" s="95">
        <f t="shared" si="56"/>
        <v>5.3249097472924195E-2</v>
      </c>
      <c r="BE95" s="95">
        <f t="shared" si="56"/>
        <v>8.2270670505964621E-2</v>
      </c>
      <c r="BF95" s="95">
        <f t="shared" si="56"/>
        <v>6.354515050167224E-2</v>
      </c>
      <c r="BG95" s="101">
        <f t="shared" si="56"/>
        <v>-0.19189615856867218</v>
      </c>
      <c r="BH95" s="95">
        <f t="shared" si="56"/>
        <v>-0.1819330385344283</v>
      </c>
      <c r="BI95" s="95">
        <f t="shared" si="56"/>
        <v>-0.19550038789759502</v>
      </c>
      <c r="BJ95" s="95">
        <f t="shared" si="56"/>
        <v>-0.10175240248728094</v>
      </c>
      <c r="BK95" s="95">
        <f t="shared" si="56"/>
        <v>-0.35377358490566035</v>
      </c>
      <c r="BL95" s="101">
        <f t="shared" si="56"/>
        <v>-0.14483180428134557</v>
      </c>
      <c r="BM95" s="95">
        <f t="shared" si="56"/>
        <v>5.8166589111214514E-2</v>
      </c>
      <c r="BN95" s="95">
        <f t="shared" si="56"/>
        <v>-0.31154239019407559</v>
      </c>
      <c r="BO95" s="95">
        <f t="shared" si="56"/>
        <v>-9.7560975609756101E-2</v>
      </c>
      <c r="BP95" s="95">
        <f t="shared" si="56"/>
        <v>-0.31290092658588736</v>
      </c>
      <c r="BQ95" s="101">
        <f t="shared" si="56"/>
        <v>-0.11561126180899822</v>
      </c>
      <c r="BR95" s="95">
        <f t="shared" si="56"/>
        <v>-0.3180412371134021</v>
      </c>
      <c r="BS95" s="95">
        <f t="shared" si="56"/>
        <v>-6.075373619233268E-2</v>
      </c>
      <c r="BT95" s="95">
        <f t="shared" ref="BT95:BZ95" si="57">BT94/BT49</f>
        <v>-4.5354791514264817E-2</v>
      </c>
      <c r="BU95" s="95">
        <f t="shared" si="57"/>
        <v>-0.1044928522804629</v>
      </c>
      <c r="BV95" s="101">
        <f t="shared" si="57"/>
        <v>-1.5026178010471205</v>
      </c>
      <c r="BW95" s="95">
        <f t="shared" si="57"/>
        <v>1.7157769161944525</v>
      </c>
      <c r="BX95" s="95">
        <f t="shared" si="57"/>
        <v>-0.23472397808680995</v>
      </c>
      <c r="BY95" s="95">
        <f t="shared" si="57"/>
        <v>-9.5614902736564453E-3</v>
      </c>
      <c r="BZ95" s="95">
        <f t="shared" si="57"/>
        <v>-0.11196581196581196</v>
      </c>
    </row>
    <row r="96" spans="1:78" outlineLevel="1" x14ac:dyDescent="0.2"/>
    <row r="97" spans="1:78" s="6" customFormat="1" x14ac:dyDescent="0.2">
      <c r="A97" s="13" t="s">
        <v>157</v>
      </c>
      <c r="D97" s="4"/>
      <c r="I97" s="4"/>
      <c r="N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row>
    <row r="98" spans="1:78" s="6" customFormat="1" outlineLevel="1" x14ac:dyDescent="0.2">
      <c r="A98" s="29" t="s">
        <v>1</v>
      </c>
      <c r="B98" s="16" t="s">
        <v>277</v>
      </c>
      <c r="C98" s="16" t="s">
        <v>276</v>
      </c>
      <c r="D98" s="16">
        <v>2025</v>
      </c>
      <c r="E98" s="16" t="s">
        <v>274</v>
      </c>
      <c r="F98" s="16" t="s">
        <v>265</v>
      </c>
      <c r="G98" s="16" t="s">
        <v>264</v>
      </c>
      <c r="H98" s="16" t="s">
        <v>263</v>
      </c>
      <c r="I98" s="16">
        <v>2024</v>
      </c>
      <c r="J98" s="16" t="s">
        <v>256</v>
      </c>
      <c r="K98" s="16" t="str">
        <f t="shared" ref="K98:BV98" si="58">K7</f>
        <v>3T24</v>
      </c>
      <c r="L98" s="16" t="str">
        <f t="shared" si="58"/>
        <v>2T24</v>
      </c>
      <c r="M98" s="16" t="str">
        <f t="shared" si="58"/>
        <v>1T24</v>
      </c>
      <c r="N98" s="16">
        <f t="shared" si="58"/>
        <v>2023</v>
      </c>
      <c r="O98" s="16" t="str">
        <f t="shared" si="58"/>
        <v>4T23</v>
      </c>
      <c r="P98" s="16" t="str">
        <f t="shared" si="58"/>
        <v>3T23</v>
      </c>
      <c r="Q98" s="16" t="str">
        <f t="shared" si="58"/>
        <v>2T23</v>
      </c>
      <c r="R98" s="16" t="str">
        <f t="shared" si="58"/>
        <v>1T23</v>
      </c>
      <c r="S98" s="16">
        <f t="shared" si="58"/>
        <v>2022</v>
      </c>
      <c r="T98" s="16" t="str">
        <f t="shared" si="58"/>
        <v>4T22</v>
      </c>
      <c r="U98" s="16" t="str">
        <f t="shared" si="58"/>
        <v>3T22</v>
      </c>
      <c r="V98" s="16" t="str">
        <f t="shared" si="58"/>
        <v>2T22</v>
      </c>
      <c r="W98" s="16" t="str">
        <f t="shared" si="58"/>
        <v>1T22</v>
      </c>
      <c r="X98" s="16">
        <f t="shared" si="58"/>
        <v>2021</v>
      </c>
      <c r="Y98" s="16" t="str">
        <f t="shared" si="58"/>
        <v>4T21</v>
      </c>
      <c r="Z98" s="16" t="str">
        <f t="shared" si="58"/>
        <v>3T21</v>
      </c>
      <c r="AA98" s="16" t="str">
        <f t="shared" si="58"/>
        <v>2T21</v>
      </c>
      <c r="AB98" s="16" t="str">
        <f t="shared" si="58"/>
        <v>1T21</v>
      </c>
      <c r="AC98" s="16">
        <f t="shared" si="58"/>
        <v>2020</v>
      </c>
      <c r="AD98" s="16" t="str">
        <f t="shared" si="58"/>
        <v>4T20</v>
      </c>
      <c r="AE98" s="16" t="str">
        <f t="shared" si="58"/>
        <v>3T20</v>
      </c>
      <c r="AF98" s="16" t="str">
        <f t="shared" si="58"/>
        <v>2T20</v>
      </c>
      <c r="AG98" s="16" t="str">
        <f t="shared" si="58"/>
        <v>1T20</v>
      </c>
      <c r="AH98" s="16">
        <f t="shared" si="58"/>
        <v>2019</v>
      </c>
      <c r="AI98" s="16" t="str">
        <f t="shared" si="58"/>
        <v>4T19</v>
      </c>
      <c r="AJ98" s="16" t="str">
        <f t="shared" si="58"/>
        <v>3T19</v>
      </c>
      <c r="AK98" s="16" t="str">
        <f t="shared" si="58"/>
        <v>2T19</v>
      </c>
      <c r="AL98" s="16" t="str">
        <f t="shared" si="58"/>
        <v>1T19</v>
      </c>
      <c r="AM98" s="16">
        <f t="shared" si="58"/>
        <v>2018</v>
      </c>
      <c r="AN98" s="16" t="str">
        <f t="shared" si="58"/>
        <v>4T18</v>
      </c>
      <c r="AO98" s="16" t="str">
        <f t="shared" si="58"/>
        <v>3T18</v>
      </c>
      <c r="AP98" s="16" t="str">
        <f t="shared" si="58"/>
        <v>2T18</v>
      </c>
      <c r="AQ98" s="16" t="str">
        <f t="shared" si="58"/>
        <v>1T18</v>
      </c>
      <c r="AR98" s="16">
        <f t="shared" si="58"/>
        <v>2017</v>
      </c>
      <c r="AS98" s="16" t="str">
        <f t="shared" si="58"/>
        <v>4T17</v>
      </c>
      <c r="AT98" s="16" t="str">
        <f t="shared" si="58"/>
        <v>3T17</v>
      </c>
      <c r="AU98" s="16" t="str">
        <f t="shared" si="58"/>
        <v>2T17</v>
      </c>
      <c r="AV98" s="16" t="str">
        <f t="shared" si="58"/>
        <v>1T17</v>
      </c>
      <c r="AW98" s="16">
        <f t="shared" si="58"/>
        <v>2016</v>
      </c>
      <c r="AX98" s="16" t="str">
        <f t="shared" si="58"/>
        <v>4T16</v>
      </c>
      <c r="AY98" s="16" t="str">
        <f t="shared" si="58"/>
        <v>3T16</v>
      </c>
      <c r="AZ98" s="16" t="str">
        <f t="shared" si="58"/>
        <v>2T16</v>
      </c>
      <c r="BA98" s="16" t="str">
        <f t="shared" si="58"/>
        <v>1T16</v>
      </c>
      <c r="BB98" s="16">
        <f t="shared" si="58"/>
        <v>2015</v>
      </c>
      <c r="BC98" s="16" t="str">
        <f t="shared" si="58"/>
        <v>4T15</v>
      </c>
      <c r="BD98" s="16" t="str">
        <f t="shared" si="58"/>
        <v>3T15</v>
      </c>
      <c r="BE98" s="16" t="str">
        <f t="shared" si="58"/>
        <v>2T15</v>
      </c>
      <c r="BF98" s="16" t="str">
        <f t="shared" si="58"/>
        <v>1T15</v>
      </c>
      <c r="BG98" s="16">
        <f t="shared" si="58"/>
        <v>2014</v>
      </c>
      <c r="BH98" s="16" t="str">
        <f t="shared" si="58"/>
        <v>4T14</v>
      </c>
      <c r="BI98" s="16" t="str">
        <f t="shared" si="58"/>
        <v>3T14</v>
      </c>
      <c r="BJ98" s="16" t="str">
        <f t="shared" si="58"/>
        <v>2T14</v>
      </c>
      <c r="BK98" s="16" t="str">
        <f t="shared" si="58"/>
        <v>1T14</v>
      </c>
      <c r="BL98" s="16">
        <f t="shared" si="58"/>
        <v>2013</v>
      </c>
      <c r="BM98" s="16" t="str">
        <f t="shared" si="58"/>
        <v>4T13</v>
      </c>
      <c r="BN98" s="16" t="str">
        <f t="shared" si="58"/>
        <v>3T13</v>
      </c>
      <c r="BO98" s="16" t="str">
        <f t="shared" si="58"/>
        <v>2T13</v>
      </c>
      <c r="BP98" s="16" t="str">
        <f t="shared" si="58"/>
        <v>1T13</v>
      </c>
      <c r="BQ98" s="16">
        <f t="shared" si="58"/>
        <v>2012</v>
      </c>
      <c r="BR98" s="16" t="str">
        <f t="shared" si="58"/>
        <v>4T12</v>
      </c>
      <c r="BS98" s="16" t="str">
        <f t="shared" si="58"/>
        <v>3T12</v>
      </c>
      <c r="BT98" s="16" t="str">
        <f t="shared" si="58"/>
        <v>2T12</v>
      </c>
      <c r="BU98" s="16" t="str">
        <f t="shared" si="58"/>
        <v>1T12</v>
      </c>
      <c r="BV98" s="16">
        <f t="shared" si="58"/>
        <v>2011</v>
      </c>
      <c r="BW98" s="16" t="str">
        <f t="shared" ref="BW98:BZ98" si="59">BW7</f>
        <v>4T11</v>
      </c>
      <c r="BX98" s="16" t="str">
        <f t="shared" si="59"/>
        <v>3T11</v>
      </c>
      <c r="BY98" s="16" t="str">
        <f t="shared" si="59"/>
        <v>2T11</v>
      </c>
      <c r="BZ98" s="16" t="str">
        <f t="shared" si="59"/>
        <v>1T11</v>
      </c>
    </row>
    <row r="99" spans="1:78" s="59" customFormat="1" outlineLevel="1" x14ac:dyDescent="0.2">
      <c r="A99" s="34" t="s">
        <v>155</v>
      </c>
      <c r="B99" s="54">
        <f t="shared" ref="B99" si="60">B16</f>
        <v>179.08099999999999</v>
      </c>
      <c r="C99" s="54">
        <f t="shared" ref="C99:BN99" si="61">C16</f>
        <v>183.43</v>
      </c>
      <c r="D99" s="108">
        <f t="shared" si="61"/>
        <v>505.7</v>
      </c>
      <c r="E99" s="54">
        <f t="shared" si="61"/>
        <v>104.6</v>
      </c>
      <c r="F99" s="54">
        <f t="shared" si="61"/>
        <v>111.67</v>
      </c>
      <c r="G99" s="54">
        <f t="shared" si="61"/>
        <v>203.86099999999999</v>
      </c>
      <c r="H99" s="54">
        <f t="shared" si="61"/>
        <v>85.504000000000005</v>
      </c>
      <c r="I99" s="108">
        <f t="shared" si="61"/>
        <v>106.41200000000001</v>
      </c>
      <c r="J99" s="54">
        <f t="shared" si="61"/>
        <v>21.315999999999999</v>
      </c>
      <c r="K99" s="54">
        <f t="shared" si="61"/>
        <v>76.164000000000001</v>
      </c>
      <c r="L99" s="54">
        <f t="shared" si="61"/>
        <v>4.5</v>
      </c>
      <c r="M99" s="54">
        <f t="shared" si="61"/>
        <v>4.4320000000000004</v>
      </c>
      <c r="N99" s="108">
        <f t="shared" si="61"/>
        <v>-95.846999999999909</v>
      </c>
      <c r="O99" s="54">
        <f t="shared" si="61"/>
        <v>-19.645999999999983</v>
      </c>
      <c r="P99" s="54">
        <f t="shared" si="61"/>
        <v>-23.764000000000003</v>
      </c>
      <c r="Q99" s="54">
        <f t="shared" si="61"/>
        <v>-10.535000000000004</v>
      </c>
      <c r="R99" s="54">
        <f t="shared" si="61"/>
        <v>-41.9</v>
      </c>
      <c r="S99" s="108">
        <f t="shared" si="61"/>
        <v>-547.29999999999995</v>
      </c>
      <c r="T99" s="54">
        <f t="shared" si="61"/>
        <v>-155.1</v>
      </c>
      <c r="U99" s="54">
        <f t="shared" si="61"/>
        <v>-210.4</v>
      </c>
      <c r="V99" s="54">
        <f t="shared" si="61"/>
        <v>-114.4</v>
      </c>
      <c r="W99" s="54">
        <f t="shared" si="61"/>
        <v>-67.3</v>
      </c>
      <c r="X99" s="108">
        <f t="shared" si="61"/>
        <v>-191.5</v>
      </c>
      <c r="Y99" s="54">
        <f t="shared" si="61"/>
        <v>-268.5</v>
      </c>
      <c r="Z99" s="54">
        <f t="shared" si="61"/>
        <v>6.4</v>
      </c>
      <c r="AA99" s="54">
        <f t="shared" si="61"/>
        <v>33.799999999999997</v>
      </c>
      <c r="AB99" s="54">
        <f t="shared" si="61"/>
        <v>36.9</v>
      </c>
      <c r="AC99" s="108">
        <f t="shared" si="61"/>
        <v>200.3</v>
      </c>
      <c r="AD99" s="54">
        <f t="shared" si="61"/>
        <v>72</v>
      </c>
      <c r="AE99" s="54">
        <f t="shared" si="61"/>
        <v>70.5</v>
      </c>
      <c r="AF99" s="54">
        <f t="shared" si="61"/>
        <v>40.299999999999997</v>
      </c>
      <c r="AG99" s="54">
        <f t="shared" si="61"/>
        <v>17.600000000000001</v>
      </c>
      <c r="AH99" s="108">
        <f t="shared" si="61"/>
        <v>263.5</v>
      </c>
      <c r="AI99" s="54">
        <f t="shared" si="61"/>
        <v>76.2</v>
      </c>
      <c r="AJ99" s="54">
        <f t="shared" si="61"/>
        <v>64.599999999999994</v>
      </c>
      <c r="AK99" s="54">
        <f t="shared" si="61"/>
        <v>73</v>
      </c>
      <c r="AL99" s="54">
        <f t="shared" si="61"/>
        <v>49.8</v>
      </c>
      <c r="AM99" s="108">
        <f t="shared" si="61"/>
        <v>200.3</v>
      </c>
      <c r="AN99" s="54">
        <f t="shared" si="61"/>
        <v>48</v>
      </c>
      <c r="AO99" s="54">
        <f t="shared" si="61"/>
        <v>64.400000000000006</v>
      </c>
      <c r="AP99" s="54">
        <f t="shared" si="61"/>
        <v>51.6</v>
      </c>
      <c r="AQ99" s="54">
        <f t="shared" si="61"/>
        <v>36.299999999999997</v>
      </c>
      <c r="AR99" s="108">
        <f t="shared" si="61"/>
        <v>106.7</v>
      </c>
      <c r="AS99" s="54">
        <f t="shared" si="61"/>
        <v>36.200000000000003</v>
      </c>
      <c r="AT99" s="54">
        <f t="shared" si="61"/>
        <v>30.7</v>
      </c>
      <c r="AU99" s="54">
        <f t="shared" si="61"/>
        <v>20.8</v>
      </c>
      <c r="AV99" s="54">
        <f t="shared" si="61"/>
        <v>18.899999999999999</v>
      </c>
      <c r="AW99" s="108">
        <f t="shared" si="61"/>
        <v>56.7</v>
      </c>
      <c r="AX99" s="54">
        <f t="shared" si="61"/>
        <v>20.2</v>
      </c>
      <c r="AY99" s="54">
        <f t="shared" si="61"/>
        <v>23</v>
      </c>
      <c r="AZ99" s="54">
        <f t="shared" si="61"/>
        <v>8.6</v>
      </c>
      <c r="BA99" s="54">
        <f t="shared" si="61"/>
        <v>4.8</v>
      </c>
      <c r="BB99" s="108">
        <f t="shared" si="61"/>
        <v>30.3</v>
      </c>
      <c r="BC99" s="54">
        <f t="shared" si="61"/>
        <v>-13</v>
      </c>
      <c r="BD99" s="54">
        <f t="shared" si="61"/>
        <v>11.8</v>
      </c>
      <c r="BE99" s="54">
        <f t="shared" si="61"/>
        <v>20</v>
      </c>
      <c r="BF99" s="54">
        <f t="shared" si="61"/>
        <v>11.4</v>
      </c>
      <c r="BG99" s="108">
        <f t="shared" si="61"/>
        <v>-109.4</v>
      </c>
      <c r="BH99" s="54">
        <f t="shared" si="61"/>
        <v>-28.8</v>
      </c>
      <c r="BI99" s="54">
        <f t="shared" si="61"/>
        <v>-25.2</v>
      </c>
      <c r="BJ99" s="54">
        <f t="shared" si="61"/>
        <v>-18</v>
      </c>
      <c r="BK99" s="54">
        <f t="shared" si="61"/>
        <v>-37.5</v>
      </c>
      <c r="BL99" s="108">
        <f t="shared" si="61"/>
        <v>-118.4</v>
      </c>
      <c r="BM99" s="54">
        <f t="shared" si="61"/>
        <v>12.5</v>
      </c>
      <c r="BN99" s="54">
        <f t="shared" si="61"/>
        <v>-61</v>
      </c>
      <c r="BO99" s="54">
        <f t="shared" ref="BO99:BZ99" si="62">BO16</f>
        <v>-26</v>
      </c>
      <c r="BP99" s="54">
        <f t="shared" si="62"/>
        <v>-43.9</v>
      </c>
      <c r="BQ99" s="108">
        <f t="shared" si="62"/>
        <v>-123.6</v>
      </c>
      <c r="BR99" s="54">
        <f t="shared" si="62"/>
        <v>-61.7</v>
      </c>
      <c r="BS99" s="54">
        <f t="shared" si="62"/>
        <v>-18.7</v>
      </c>
      <c r="BT99" s="54">
        <f t="shared" si="62"/>
        <v>-12.4</v>
      </c>
      <c r="BU99" s="54">
        <f t="shared" si="62"/>
        <v>-30.7</v>
      </c>
      <c r="BV99" s="108">
        <f t="shared" si="62"/>
        <v>-660.1</v>
      </c>
      <c r="BW99" s="54">
        <f t="shared" si="62"/>
        <v>-575.29999999999995</v>
      </c>
      <c r="BX99" s="54">
        <f t="shared" si="62"/>
        <v>-55.7</v>
      </c>
      <c r="BY99" s="54">
        <f t="shared" si="62"/>
        <v>-2.9</v>
      </c>
      <c r="BZ99" s="54">
        <f t="shared" si="62"/>
        <v>-26.2</v>
      </c>
    </row>
    <row r="100" spans="1:78" s="6" customFormat="1" outlineLevel="1" x14ac:dyDescent="0.2">
      <c r="A100" s="39" t="s">
        <v>158</v>
      </c>
      <c r="B100" s="24">
        <f t="shared" ref="B100" si="63">-B87</f>
        <v>27.265388000000005</v>
      </c>
      <c r="C100" s="24">
        <f t="shared" ref="C100:J100" si="64">-C87</f>
        <v>6.0115947300000263</v>
      </c>
      <c r="D100" s="97">
        <f t="shared" si="64"/>
        <v>-4.4000000000000004</v>
      </c>
      <c r="E100" s="24">
        <f t="shared" si="64"/>
        <v>47.7</v>
      </c>
      <c r="F100" s="24">
        <f t="shared" si="64"/>
        <v>19.912769970000355</v>
      </c>
      <c r="G100" s="24">
        <f t="shared" si="64"/>
        <v>-93.469966769999687</v>
      </c>
      <c r="H100" s="24">
        <f t="shared" si="64"/>
        <v>21.497898299999942</v>
      </c>
      <c r="I100" s="97">
        <f t="shared" si="64"/>
        <v>170.84607115457493</v>
      </c>
      <c r="J100" s="24">
        <f t="shared" si="64"/>
        <v>42.911637150000089</v>
      </c>
      <c r="K100" s="24">
        <f>-K87</f>
        <v>19.7944236045746</v>
      </c>
      <c r="L100" s="24">
        <f>-L87</f>
        <v>54.539677340000303</v>
      </c>
      <c r="M100" s="24">
        <f>-M87</f>
        <v>53.599334009999978</v>
      </c>
      <c r="N100" s="97">
        <f t="shared" ref="N100:BY100" si="65">-N87</f>
        <v>130.75250720999998</v>
      </c>
      <c r="O100" s="24">
        <f t="shared" si="65"/>
        <v>33.480507209999985</v>
      </c>
      <c r="P100" s="24">
        <f t="shared" si="65"/>
        <v>27.913999999999998</v>
      </c>
      <c r="Q100" s="24">
        <f t="shared" si="65"/>
        <v>15.621999999999977</v>
      </c>
      <c r="R100" s="24">
        <f t="shared" si="65"/>
        <v>53.736000000000004</v>
      </c>
      <c r="S100" s="97">
        <f t="shared" si="65"/>
        <v>195.27239401000003</v>
      </c>
      <c r="T100" s="24">
        <f t="shared" si="65"/>
        <v>64.016349369999816</v>
      </c>
      <c r="U100" s="24">
        <f t="shared" si="65"/>
        <v>61.7</v>
      </c>
      <c r="V100" s="24">
        <f t="shared" si="65"/>
        <v>32.1</v>
      </c>
      <c r="W100" s="24">
        <f t="shared" si="65"/>
        <v>37.5</v>
      </c>
      <c r="X100" s="97">
        <f t="shared" si="65"/>
        <v>60.1</v>
      </c>
      <c r="Y100" s="24">
        <f t="shared" si="65"/>
        <v>23.6</v>
      </c>
      <c r="Z100" s="24">
        <f t="shared" si="65"/>
        <v>12</v>
      </c>
      <c r="AA100" s="24">
        <f t="shared" si="65"/>
        <v>15.1</v>
      </c>
      <c r="AB100" s="24">
        <f t="shared" si="65"/>
        <v>9.5</v>
      </c>
      <c r="AC100" s="97">
        <f t="shared" si="65"/>
        <v>23.1</v>
      </c>
      <c r="AD100" s="24">
        <f t="shared" si="65"/>
        <v>7.1</v>
      </c>
      <c r="AE100" s="24">
        <f t="shared" si="65"/>
        <v>6.7</v>
      </c>
      <c r="AF100" s="24">
        <f t="shared" si="65"/>
        <v>6.3</v>
      </c>
      <c r="AG100" s="24">
        <f t="shared" si="65"/>
        <v>3</v>
      </c>
      <c r="AH100" s="97">
        <f t="shared" si="65"/>
        <v>-8.8000000000000007</v>
      </c>
      <c r="AI100" s="24">
        <f t="shared" si="65"/>
        <v>-4</v>
      </c>
      <c r="AJ100" s="24">
        <f t="shared" si="65"/>
        <v>-2.1</v>
      </c>
      <c r="AK100" s="24">
        <f t="shared" si="65"/>
        <v>-2.4</v>
      </c>
      <c r="AL100" s="24">
        <f t="shared" si="65"/>
        <v>-0.3</v>
      </c>
      <c r="AM100" s="97">
        <f t="shared" si="65"/>
        <v>-8.5</v>
      </c>
      <c r="AN100" s="24">
        <f t="shared" si="65"/>
        <v>-0.9</v>
      </c>
      <c r="AO100" s="24">
        <f t="shared" si="65"/>
        <v>-1</v>
      </c>
      <c r="AP100" s="24">
        <f t="shared" si="65"/>
        <v>-3.4</v>
      </c>
      <c r="AQ100" s="24">
        <f t="shared" si="65"/>
        <v>-3.2</v>
      </c>
      <c r="AR100" s="97">
        <f t="shared" si="65"/>
        <v>0.9</v>
      </c>
      <c r="AS100" s="24">
        <f t="shared" si="65"/>
        <v>0.1</v>
      </c>
      <c r="AT100" s="24">
        <f t="shared" si="65"/>
        <v>0.8</v>
      </c>
      <c r="AU100" s="24">
        <f t="shared" si="65"/>
        <v>-0.7</v>
      </c>
      <c r="AV100" s="24">
        <f t="shared" si="65"/>
        <v>0.7</v>
      </c>
      <c r="AW100" s="97">
        <f t="shared" si="65"/>
        <v>20</v>
      </c>
      <c r="AX100" s="24">
        <f t="shared" si="65"/>
        <v>5.5</v>
      </c>
      <c r="AY100" s="24">
        <f t="shared" si="65"/>
        <v>12.2</v>
      </c>
      <c r="AZ100" s="24">
        <f t="shared" si="65"/>
        <v>0.4</v>
      </c>
      <c r="BA100" s="24">
        <f t="shared" si="65"/>
        <v>1.9</v>
      </c>
      <c r="BB100" s="97">
        <f t="shared" si="65"/>
        <v>-5.8</v>
      </c>
      <c r="BC100" s="24">
        <f t="shared" si="65"/>
        <v>-0.6</v>
      </c>
      <c r="BD100" s="24">
        <f t="shared" si="65"/>
        <v>2</v>
      </c>
      <c r="BE100" s="24">
        <f t="shared" si="65"/>
        <v>-5.7</v>
      </c>
      <c r="BF100" s="24">
        <f t="shared" si="65"/>
        <v>-1.5</v>
      </c>
      <c r="BG100" s="97">
        <f t="shared" si="65"/>
        <v>-7.3</v>
      </c>
      <c r="BH100" s="24">
        <f t="shared" si="65"/>
        <v>-1</v>
      </c>
      <c r="BI100" s="24">
        <f t="shared" si="65"/>
        <v>-5.0999999999999996</v>
      </c>
      <c r="BJ100" s="24">
        <f t="shared" si="65"/>
        <v>-1.3</v>
      </c>
      <c r="BK100" s="24">
        <f t="shared" si="65"/>
        <v>0.1</v>
      </c>
      <c r="BL100" s="97">
        <f t="shared" si="65"/>
        <v>3.8</v>
      </c>
      <c r="BM100" s="24">
        <f t="shared" si="65"/>
        <v>2.2999999999999998</v>
      </c>
      <c r="BN100" s="24">
        <f t="shared" si="65"/>
        <v>6.4</v>
      </c>
      <c r="BO100" s="24">
        <f t="shared" si="65"/>
        <v>-1.9</v>
      </c>
      <c r="BP100" s="24">
        <f t="shared" si="65"/>
        <v>-2.9</v>
      </c>
      <c r="BQ100" s="97">
        <f t="shared" si="65"/>
        <v>-0.7</v>
      </c>
      <c r="BR100" s="24">
        <f t="shared" si="65"/>
        <v>-0.3</v>
      </c>
      <c r="BS100" s="24">
        <f t="shared" si="65"/>
        <v>1.4</v>
      </c>
      <c r="BT100" s="24">
        <f t="shared" si="65"/>
        <v>-1.7</v>
      </c>
      <c r="BU100" s="24">
        <f t="shared" si="65"/>
        <v>-0.1</v>
      </c>
      <c r="BV100" s="97">
        <f t="shared" si="65"/>
        <v>-15.7</v>
      </c>
      <c r="BW100" s="24">
        <f t="shared" si="65"/>
        <v>-1.8</v>
      </c>
      <c r="BX100" s="24">
        <f t="shared" si="65"/>
        <v>-3.4</v>
      </c>
      <c r="BY100" s="24">
        <f t="shared" si="65"/>
        <v>-8.1999999999999993</v>
      </c>
      <c r="BZ100" s="24">
        <f t="shared" ref="BZ100" si="66">-BZ87</f>
        <v>-2.2000000000000002</v>
      </c>
    </row>
    <row r="101" spans="1:78" s="6" customFormat="1" outlineLevel="1" x14ac:dyDescent="0.2">
      <c r="A101" s="39" t="s">
        <v>159</v>
      </c>
      <c r="B101" s="24">
        <v>16.856000000000002</v>
      </c>
      <c r="C101" s="24">
        <v>16.533000000000001</v>
      </c>
      <c r="D101" s="97">
        <v>38.6</v>
      </c>
      <c r="E101" s="24">
        <v>10.6</v>
      </c>
      <c r="F101" s="24">
        <v>10.613</v>
      </c>
      <c r="G101" s="24">
        <v>11.051</v>
      </c>
      <c r="H101" s="24">
        <v>6.3769999999999998</v>
      </c>
      <c r="I101" s="97">
        <v>23.571000000000002</v>
      </c>
      <c r="J101" s="24">
        <v>10.528</v>
      </c>
      <c r="K101" s="24">
        <v>7.1929999999999996</v>
      </c>
      <c r="L101" s="24">
        <v>5.3360000000000003</v>
      </c>
      <c r="M101" s="24">
        <v>0.51400000000000001</v>
      </c>
      <c r="N101" s="97">
        <v>44.439</v>
      </c>
      <c r="O101" s="24">
        <v>11.308</v>
      </c>
      <c r="P101" s="24">
        <v>11.444000000000001</v>
      </c>
      <c r="Q101" s="24">
        <v>10.523999999999999</v>
      </c>
      <c r="R101" s="24">
        <v>11.2</v>
      </c>
      <c r="S101" s="97">
        <v>44.6</v>
      </c>
      <c r="T101" s="24">
        <v>11.7</v>
      </c>
      <c r="U101" s="24">
        <v>11.6</v>
      </c>
      <c r="V101" s="24">
        <v>11.8</v>
      </c>
      <c r="W101" s="24">
        <v>9.6</v>
      </c>
      <c r="X101" s="97">
        <v>46</v>
      </c>
      <c r="Y101" s="24">
        <v>14.3</v>
      </c>
      <c r="Z101" s="24">
        <v>9.6999999999999993</v>
      </c>
      <c r="AA101" s="24">
        <v>10</v>
      </c>
      <c r="AB101" s="24">
        <v>12.1</v>
      </c>
      <c r="AC101" s="97">
        <v>41.9</v>
      </c>
      <c r="AD101" s="24">
        <v>13</v>
      </c>
      <c r="AE101" s="24">
        <v>11</v>
      </c>
      <c r="AF101" s="24">
        <v>9.6999999999999993</v>
      </c>
      <c r="AG101" s="24">
        <v>8.1999999999999993</v>
      </c>
      <c r="AH101" s="97">
        <v>35.1</v>
      </c>
      <c r="AI101" s="24">
        <v>10.4</v>
      </c>
      <c r="AJ101" s="24">
        <v>8.9</v>
      </c>
      <c r="AK101" s="24">
        <v>9.1999999999999993</v>
      </c>
      <c r="AL101" s="24">
        <v>6.5</v>
      </c>
      <c r="AM101" s="97">
        <v>26.5</v>
      </c>
      <c r="AN101" s="24">
        <v>7</v>
      </c>
      <c r="AO101" s="24">
        <v>6.6</v>
      </c>
      <c r="AP101" s="24">
        <v>6.3</v>
      </c>
      <c r="AQ101" s="24">
        <v>6.6</v>
      </c>
      <c r="AR101" s="97">
        <v>18</v>
      </c>
      <c r="AS101" s="24">
        <v>11.3</v>
      </c>
      <c r="AT101" s="24">
        <v>-0.3</v>
      </c>
      <c r="AU101" s="24">
        <v>2.5</v>
      </c>
      <c r="AV101" s="24">
        <v>4.5</v>
      </c>
      <c r="AW101" s="97">
        <v>21</v>
      </c>
      <c r="AX101" s="24">
        <v>7.9</v>
      </c>
      <c r="AY101" s="24">
        <v>2.9</v>
      </c>
      <c r="AZ101" s="24">
        <v>3.4</v>
      </c>
      <c r="BA101" s="24">
        <v>6.8</v>
      </c>
      <c r="BB101" s="97">
        <v>6.5</v>
      </c>
      <c r="BC101" s="24">
        <v>5.8</v>
      </c>
      <c r="BD101" s="24">
        <v>2</v>
      </c>
      <c r="BE101" s="24">
        <v>-6</v>
      </c>
      <c r="BF101" s="24">
        <v>4.8</v>
      </c>
      <c r="BG101" s="97">
        <v>6.3</v>
      </c>
      <c r="BH101" s="24">
        <v>-1.1000000000000001</v>
      </c>
      <c r="BI101" s="24">
        <v>0.4</v>
      </c>
      <c r="BJ101" s="24">
        <v>4.5</v>
      </c>
      <c r="BK101" s="24">
        <v>2.6</v>
      </c>
      <c r="BL101" s="97">
        <v>8.6999999999999993</v>
      </c>
      <c r="BM101" s="24">
        <v>-3</v>
      </c>
      <c r="BN101" s="24">
        <v>4.5999999999999996</v>
      </c>
      <c r="BO101" s="24">
        <v>3.5</v>
      </c>
      <c r="BP101" s="24">
        <v>3.5</v>
      </c>
      <c r="BQ101" s="97">
        <v>4.0999999999999996</v>
      </c>
      <c r="BR101" s="24">
        <v>-8.1999999999999993</v>
      </c>
      <c r="BS101" s="24">
        <v>5.7</v>
      </c>
      <c r="BT101" s="24">
        <v>2.6</v>
      </c>
      <c r="BU101" s="24">
        <v>4.0999999999999996</v>
      </c>
      <c r="BV101" s="97">
        <v>39.299999999999997</v>
      </c>
      <c r="BW101" s="24">
        <v>83.4</v>
      </c>
      <c r="BX101" s="24">
        <v>-19.600000000000001</v>
      </c>
      <c r="BY101" s="24">
        <v>-4.4000000000000004</v>
      </c>
      <c r="BZ101" s="24">
        <v>-20.2</v>
      </c>
    </row>
    <row r="102" spans="1:78" s="6" customFormat="1" outlineLevel="1" x14ac:dyDescent="0.2">
      <c r="A102" s="39" t="s">
        <v>160</v>
      </c>
      <c r="B102" s="24">
        <v>13.597</v>
      </c>
      <c r="C102" s="24">
        <v>12.01</v>
      </c>
      <c r="D102" s="97">
        <v>46.2</v>
      </c>
      <c r="E102" s="24">
        <v>10.6</v>
      </c>
      <c r="F102" s="24">
        <v>13.39</v>
      </c>
      <c r="G102" s="24">
        <v>11.920999999999999</v>
      </c>
      <c r="H102" s="24">
        <v>10.332000000000001</v>
      </c>
      <c r="I102" s="97">
        <v>41.478999999999999</v>
      </c>
      <c r="J102" s="24">
        <v>10.66</v>
      </c>
      <c r="K102" s="24">
        <v>10.621</v>
      </c>
      <c r="L102" s="24">
        <v>9.8979999999999997</v>
      </c>
      <c r="M102" s="24">
        <v>10.3</v>
      </c>
      <c r="N102" s="97">
        <v>39.713000000000001</v>
      </c>
      <c r="O102" s="24">
        <v>10.412000000000001</v>
      </c>
      <c r="P102" s="24">
        <v>10.005000000000001</v>
      </c>
      <c r="Q102" s="24">
        <v>9.5109999999999992</v>
      </c>
      <c r="R102" s="24">
        <v>9.8000000000000007</v>
      </c>
      <c r="S102" s="97">
        <v>36.9</v>
      </c>
      <c r="T102" s="24">
        <v>10.199999999999999</v>
      </c>
      <c r="U102" s="24">
        <v>6</v>
      </c>
      <c r="V102" s="24">
        <v>11.4</v>
      </c>
      <c r="W102" s="24">
        <v>9.1999999999999993</v>
      </c>
      <c r="X102" s="97">
        <v>33</v>
      </c>
      <c r="Y102" s="24">
        <v>9</v>
      </c>
      <c r="Z102" s="24">
        <v>8.6999999999999993</v>
      </c>
      <c r="AA102" s="24">
        <v>7.8</v>
      </c>
      <c r="AB102" s="24">
        <v>7.4</v>
      </c>
      <c r="AC102" s="97">
        <v>22.5</v>
      </c>
      <c r="AD102" s="24">
        <v>6.2</v>
      </c>
      <c r="AE102" s="24">
        <v>5.8</v>
      </c>
      <c r="AF102" s="24">
        <v>4.3</v>
      </c>
      <c r="AG102" s="24">
        <v>6.1</v>
      </c>
      <c r="AH102" s="97">
        <v>20.5</v>
      </c>
      <c r="AI102" s="24">
        <v>5.8</v>
      </c>
      <c r="AJ102" s="24">
        <v>5.2</v>
      </c>
      <c r="AK102" s="24">
        <v>4.9000000000000004</v>
      </c>
      <c r="AL102" s="24">
        <v>4.7</v>
      </c>
      <c r="AM102" s="97">
        <v>16.399999999999999</v>
      </c>
      <c r="AN102" s="24">
        <v>3.5</v>
      </c>
      <c r="AO102" s="24">
        <v>3.2</v>
      </c>
      <c r="AP102" s="24">
        <v>6.4</v>
      </c>
      <c r="AQ102" s="24">
        <v>3.4</v>
      </c>
      <c r="AR102" s="97">
        <v>13.5</v>
      </c>
      <c r="AS102" s="24">
        <v>3.3</v>
      </c>
      <c r="AT102" s="24">
        <v>3.4</v>
      </c>
      <c r="AU102" s="24">
        <v>3.5</v>
      </c>
      <c r="AV102" s="24">
        <v>3.3</v>
      </c>
      <c r="AW102" s="97">
        <v>12.3</v>
      </c>
      <c r="AX102" s="24">
        <v>3.2</v>
      </c>
      <c r="AY102" s="24">
        <v>2.9</v>
      </c>
      <c r="AZ102" s="24">
        <v>3</v>
      </c>
      <c r="BA102" s="24">
        <v>3.2</v>
      </c>
      <c r="BB102" s="97">
        <v>14.8</v>
      </c>
      <c r="BC102" s="24">
        <v>3.9</v>
      </c>
      <c r="BD102" s="24">
        <v>4</v>
      </c>
      <c r="BE102" s="24">
        <v>3.5</v>
      </c>
      <c r="BF102" s="24">
        <v>3.4</v>
      </c>
      <c r="BG102" s="97">
        <v>15.6</v>
      </c>
      <c r="BH102" s="24">
        <v>4.2</v>
      </c>
      <c r="BI102" s="24">
        <v>4</v>
      </c>
      <c r="BJ102" s="24">
        <v>4.7</v>
      </c>
      <c r="BK102" s="24">
        <v>2.8</v>
      </c>
      <c r="BL102" s="97">
        <v>11.5</v>
      </c>
      <c r="BM102" s="24">
        <v>3.3</v>
      </c>
      <c r="BN102" s="24">
        <v>2.9</v>
      </c>
      <c r="BO102" s="24">
        <v>2.5</v>
      </c>
      <c r="BP102" s="24">
        <v>2.9</v>
      </c>
      <c r="BQ102" s="97">
        <v>15.6</v>
      </c>
      <c r="BR102" s="24">
        <v>3.6</v>
      </c>
      <c r="BS102" s="24">
        <v>5.8</v>
      </c>
      <c r="BT102" s="24">
        <v>3.9</v>
      </c>
      <c r="BU102" s="24">
        <v>2.2999999999999998</v>
      </c>
      <c r="BV102" s="97">
        <v>19.899999999999999</v>
      </c>
      <c r="BW102" s="24">
        <v>5.7</v>
      </c>
      <c r="BX102" s="24">
        <v>4.8</v>
      </c>
      <c r="BY102" s="24">
        <v>5.7</v>
      </c>
      <c r="BZ102" s="24">
        <v>3.7</v>
      </c>
    </row>
    <row r="103" spans="1:78" s="6" customFormat="1" outlineLevel="1" x14ac:dyDescent="0.2">
      <c r="A103" s="39" t="s">
        <v>161</v>
      </c>
      <c r="B103" s="24">
        <v>20.106999999999999</v>
      </c>
      <c r="C103" s="24">
        <v>21.119</v>
      </c>
      <c r="D103" s="97">
        <v>82.9</v>
      </c>
      <c r="E103" s="24">
        <v>19.8</v>
      </c>
      <c r="F103" s="24">
        <v>20.776</v>
      </c>
      <c r="G103" s="24">
        <v>22.419804680000002</v>
      </c>
      <c r="H103" s="24">
        <v>19.835000000000001</v>
      </c>
      <c r="I103" s="97">
        <v>93.504810429999992</v>
      </c>
      <c r="J103" s="24">
        <v>31.533000000000001</v>
      </c>
      <c r="K103" s="24">
        <v>27.565000000000001</v>
      </c>
      <c r="L103" s="24">
        <v>17.132810430000003</v>
      </c>
      <c r="M103" s="24">
        <v>17.274000000000001</v>
      </c>
      <c r="N103" s="97">
        <v>75.617999999999995</v>
      </c>
      <c r="O103" s="24">
        <v>20.164000000000001</v>
      </c>
      <c r="P103" s="24">
        <v>18.838999999999999</v>
      </c>
      <c r="Q103" s="24">
        <v>21.077000000000002</v>
      </c>
      <c r="R103" s="24">
        <v>15.535</v>
      </c>
      <c r="S103" s="97">
        <v>62.3</v>
      </c>
      <c r="T103" s="24">
        <v>14</v>
      </c>
      <c r="U103" s="24">
        <v>7.8</v>
      </c>
      <c r="V103" s="24">
        <v>25.9</v>
      </c>
      <c r="W103" s="24">
        <v>14.5</v>
      </c>
      <c r="X103" s="97">
        <v>36.4</v>
      </c>
      <c r="Y103" s="24">
        <v>7.7</v>
      </c>
      <c r="Z103" s="24">
        <v>12.1</v>
      </c>
      <c r="AA103" s="24">
        <v>8</v>
      </c>
      <c r="AB103" s="24">
        <v>8.6</v>
      </c>
      <c r="AC103" s="97">
        <v>24.2</v>
      </c>
      <c r="AD103" s="24">
        <v>6.9</v>
      </c>
      <c r="AE103" s="24">
        <v>5</v>
      </c>
      <c r="AF103" s="24">
        <v>8</v>
      </c>
      <c r="AG103" s="24">
        <v>4.3</v>
      </c>
      <c r="AH103" s="97">
        <v>33.6</v>
      </c>
      <c r="AI103" s="24">
        <v>8.6</v>
      </c>
      <c r="AJ103" s="24">
        <v>9.1999999999999993</v>
      </c>
      <c r="AK103" s="24">
        <v>9.9</v>
      </c>
      <c r="AL103" s="24">
        <v>5.8</v>
      </c>
      <c r="AM103" s="97">
        <v>24.7</v>
      </c>
      <c r="AN103" s="24">
        <v>6.9</v>
      </c>
      <c r="AO103" s="24">
        <v>6.3</v>
      </c>
      <c r="AP103" s="24">
        <v>6.2</v>
      </c>
      <c r="AQ103" s="24">
        <v>5.3</v>
      </c>
      <c r="AR103" s="97">
        <v>30.1</v>
      </c>
      <c r="AS103" s="24">
        <v>7.3</v>
      </c>
      <c r="AT103" s="24">
        <v>12.6</v>
      </c>
      <c r="AU103" s="24">
        <v>5.3</v>
      </c>
      <c r="AV103" s="24">
        <v>4.9000000000000004</v>
      </c>
      <c r="AW103" s="97">
        <v>28.1</v>
      </c>
      <c r="AX103" s="24">
        <v>13.2</v>
      </c>
      <c r="AY103" s="24">
        <v>3.8</v>
      </c>
      <c r="AZ103" s="24">
        <v>5.5</v>
      </c>
      <c r="BA103" s="24">
        <v>5.5</v>
      </c>
      <c r="BB103" s="97">
        <v>14.8</v>
      </c>
      <c r="BC103" s="24">
        <v>3.3</v>
      </c>
      <c r="BD103" s="24">
        <v>3.8</v>
      </c>
      <c r="BE103" s="24">
        <v>5</v>
      </c>
      <c r="BF103" s="24">
        <v>2.7</v>
      </c>
      <c r="BG103" s="97">
        <v>27.2</v>
      </c>
      <c r="BH103" s="24">
        <v>-4.3</v>
      </c>
      <c r="BI103" s="24">
        <v>16.3</v>
      </c>
      <c r="BJ103" s="24">
        <v>8</v>
      </c>
      <c r="BK103" s="24">
        <v>7.1</v>
      </c>
      <c r="BL103" s="97">
        <v>57.4</v>
      </c>
      <c r="BM103" s="24">
        <v>13.6</v>
      </c>
      <c r="BN103" s="24">
        <v>16.600000000000001</v>
      </c>
      <c r="BO103" s="24">
        <v>15.7</v>
      </c>
      <c r="BP103" s="24">
        <v>11.5</v>
      </c>
      <c r="BQ103" s="97">
        <v>55.2</v>
      </c>
      <c r="BR103" s="24">
        <v>7.1</v>
      </c>
      <c r="BS103" s="24">
        <v>27.1</v>
      </c>
      <c r="BT103" s="24">
        <v>14.7</v>
      </c>
      <c r="BU103" s="24">
        <v>6.2</v>
      </c>
      <c r="BV103" s="97">
        <v>17.8</v>
      </c>
      <c r="BW103" s="24">
        <v>3.3</v>
      </c>
      <c r="BX103" s="24">
        <v>5.2</v>
      </c>
      <c r="BY103" s="24">
        <v>6.1</v>
      </c>
      <c r="BZ103" s="24">
        <v>3.2</v>
      </c>
    </row>
    <row r="104" spans="1:78" s="6" customFormat="1" outlineLevel="1" x14ac:dyDescent="0.2">
      <c r="A104" s="39" t="s">
        <v>162</v>
      </c>
      <c r="B104" s="24">
        <v>15.792999999999999</v>
      </c>
      <c r="C104" s="24">
        <v>17.120999999999999</v>
      </c>
      <c r="D104" s="97">
        <v>20.100000000000001</v>
      </c>
      <c r="E104" s="24">
        <v>-2.1</v>
      </c>
      <c r="F104" s="24">
        <v>8.0419999999999998</v>
      </c>
      <c r="G104" s="24">
        <v>8.3000000000000007</v>
      </c>
      <c r="H104" s="24">
        <v>5.8070000000000004</v>
      </c>
      <c r="I104" s="97">
        <v>23.86312976</v>
      </c>
      <c r="J104" s="24">
        <v>6.83</v>
      </c>
      <c r="K104" s="24">
        <v>4.0620000000000003</v>
      </c>
      <c r="L104" s="24">
        <v>8.8261297600000006</v>
      </c>
      <c r="M104" s="24">
        <v>4.1449999999999996</v>
      </c>
      <c r="N104" s="97">
        <v>7.4569999999999999</v>
      </c>
      <c r="O104" s="24">
        <v>-6.4260000000000002</v>
      </c>
      <c r="P104" s="24">
        <v>7.9480000000000004</v>
      </c>
      <c r="Q104" s="24">
        <v>2.8239999999999998</v>
      </c>
      <c r="R104" s="24">
        <v>3.1</v>
      </c>
      <c r="S104" s="97">
        <v>12.9</v>
      </c>
      <c r="T104" s="24">
        <v>3.6</v>
      </c>
      <c r="U104" s="24">
        <v>3.7</v>
      </c>
      <c r="V104" s="24">
        <v>2.9</v>
      </c>
      <c r="W104" s="24">
        <v>2.7</v>
      </c>
      <c r="X104" s="97">
        <v>16.3</v>
      </c>
      <c r="Y104" s="24">
        <v>-0.3</v>
      </c>
      <c r="Z104" s="24">
        <v>0.8</v>
      </c>
      <c r="AA104" s="24">
        <v>4.0999999999999996</v>
      </c>
      <c r="AB104" s="24">
        <v>11.6</v>
      </c>
      <c r="AC104" s="97">
        <v>18.7</v>
      </c>
      <c r="AD104" s="24">
        <v>6</v>
      </c>
      <c r="AE104" s="24">
        <v>6</v>
      </c>
      <c r="AF104" s="24">
        <v>3.9</v>
      </c>
      <c r="AG104" s="24">
        <v>2.9</v>
      </c>
      <c r="AH104" s="97">
        <v>8.6999999999999993</v>
      </c>
      <c r="AI104" s="24">
        <v>2.9</v>
      </c>
      <c r="AJ104" s="24">
        <v>2.5</v>
      </c>
      <c r="AK104" s="24">
        <v>0.7</v>
      </c>
      <c r="AL104" s="24">
        <v>2.5</v>
      </c>
      <c r="AM104" s="97">
        <v>18.399999999999999</v>
      </c>
      <c r="AN104" s="24">
        <v>5.3</v>
      </c>
      <c r="AO104" s="24">
        <v>2.4</v>
      </c>
      <c r="AP104" s="24">
        <v>0.9</v>
      </c>
      <c r="AQ104" s="24">
        <v>9.8000000000000007</v>
      </c>
      <c r="AR104" s="97">
        <v>2.4</v>
      </c>
      <c r="AS104" s="24">
        <v>1</v>
      </c>
      <c r="AT104" s="24">
        <v>1.7</v>
      </c>
      <c r="AU104" s="24">
        <v>-0.8</v>
      </c>
      <c r="AV104" s="24">
        <v>0.5</v>
      </c>
      <c r="AW104" s="97">
        <v>1.5</v>
      </c>
      <c r="AX104" s="24">
        <v>0.5</v>
      </c>
      <c r="AY104" s="24">
        <v>0.5</v>
      </c>
      <c r="AZ104" s="24">
        <v>0</v>
      </c>
      <c r="BA104" s="24">
        <v>0.5</v>
      </c>
      <c r="BB104" s="97">
        <v>2.1</v>
      </c>
      <c r="BC104" s="24">
        <v>0.5</v>
      </c>
      <c r="BD104" s="24">
        <v>0.5</v>
      </c>
      <c r="BE104" s="24">
        <v>0.5</v>
      </c>
      <c r="BF104" s="24">
        <v>0.5</v>
      </c>
      <c r="BG104" s="97">
        <v>0.8</v>
      </c>
      <c r="BH104" s="24">
        <v>0.5</v>
      </c>
      <c r="BI104" s="24">
        <v>0.3</v>
      </c>
      <c r="BJ104" s="24">
        <v>0</v>
      </c>
      <c r="BK104" s="24">
        <v>0</v>
      </c>
      <c r="BL104" s="97">
        <v>0.2</v>
      </c>
      <c r="BM104" s="24">
        <v>0.1</v>
      </c>
      <c r="BN104" s="24">
        <v>0</v>
      </c>
      <c r="BO104" s="24">
        <v>0</v>
      </c>
      <c r="BP104" s="24">
        <v>0</v>
      </c>
      <c r="BQ104" s="97">
        <v>0.6</v>
      </c>
      <c r="BR104" s="24">
        <v>0.1</v>
      </c>
      <c r="BS104" s="24">
        <v>0.1</v>
      </c>
      <c r="BT104" s="24">
        <v>0.1</v>
      </c>
      <c r="BU104" s="24">
        <v>0.1</v>
      </c>
      <c r="BV104" s="97">
        <v>2.2000000000000002</v>
      </c>
      <c r="BW104" s="24">
        <v>0.6</v>
      </c>
      <c r="BX104" s="24">
        <v>0.6</v>
      </c>
      <c r="BY104" s="24">
        <v>0.6</v>
      </c>
      <c r="BZ104" s="24">
        <v>0.6</v>
      </c>
    </row>
    <row r="105" spans="1:78" s="6" customFormat="1" outlineLevel="1" x14ac:dyDescent="0.2">
      <c r="A105" s="39" t="s">
        <v>163</v>
      </c>
      <c r="B105" s="24">
        <v>-4.8639999999999999</v>
      </c>
      <c r="C105" s="24">
        <v>-5.3490000000000002</v>
      </c>
      <c r="D105" s="97">
        <v>-21.2</v>
      </c>
      <c r="E105" s="24">
        <v>-8.1999999999999993</v>
      </c>
      <c r="F105" s="24">
        <v>-5.5</v>
      </c>
      <c r="G105" s="24">
        <v>-4.444</v>
      </c>
      <c r="H105" s="24">
        <v>-3.12</v>
      </c>
      <c r="I105" s="97">
        <v>-5.702</v>
      </c>
      <c r="J105" s="24">
        <v>-0.44700000000000001</v>
      </c>
      <c r="K105" s="24">
        <v>-1.748</v>
      </c>
      <c r="L105" s="24">
        <v>-9.1809999999999992</v>
      </c>
      <c r="M105" s="24">
        <v>5.6740000000000004</v>
      </c>
      <c r="N105" s="97">
        <v>-6.6630000000000003</v>
      </c>
      <c r="O105" s="24">
        <v>-1.9490000000000001</v>
      </c>
      <c r="P105" s="24">
        <v>-1.5980000000000001</v>
      </c>
      <c r="Q105" s="24">
        <v>-1.333</v>
      </c>
      <c r="R105" s="24">
        <v>-1.8</v>
      </c>
      <c r="S105" s="97">
        <v>-8.4</v>
      </c>
      <c r="T105" s="24">
        <v>-2.7</v>
      </c>
      <c r="U105" s="24">
        <v>-2.2999999999999998</v>
      </c>
      <c r="V105" s="24">
        <v>-2</v>
      </c>
      <c r="W105" s="24">
        <v>-1.4</v>
      </c>
      <c r="X105" s="97">
        <v>-5.0999999999999996</v>
      </c>
      <c r="Y105" s="24">
        <v>-2.6</v>
      </c>
      <c r="Z105" s="24">
        <v>-1.1000000000000001</v>
      </c>
      <c r="AA105" s="24">
        <v>-0.7</v>
      </c>
      <c r="AB105" s="24">
        <v>-0.7</v>
      </c>
      <c r="AC105" s="97">
        <v>-0.6</v>
      </c>
      <c r="AD105" s="24">
        <v>-0.9</v>
      </c>
      <c r="AE105" s="24">
        <v>0.5</v>
      </c>
      <c r="AF105" s="24">
        <v>-0.2</v>
      </c>
      <c r="AG105" s="24">
        <v>0</v>
      </c>
      <c r="AH105" s="97">
        <v>0.9</v>
      </c>
      <c r="AI105" s="24">
        <v>0.1</v>
      </c>
      <c r="AJ105" s="24">
        <v>0.1</v>
      </c>
      <c r="AK105" s="24">
        <v>-0.1</v>
      </c>
      <c r="AL105" s="24">
        <v>0.8</v>
      </c>
      <c r="AM105" s="97">
        <v>1.1000000000000001</v>
      </c>
      <c r="AN105" s="24">
        <v>-0.3</v>
      </c>
      <c r="AO105" s="24">
        <v>0.8</v>
      </c>
      <c r="AP105" s="24">
        <v>0.4</v>
      </c>
      <c r="AQ105" s="24">
        <v>0.1</v>
      </c>
      <c r="AR105" s="97">
        <v>-2.1</v>
      </c>
      <c r="AS105" s="24">
        <v>-0.7</v>
      </c>
      <c r="AT105" s="24">
        <v>-0.3</v>
      </c>
      <c r="AU105" s="24">
        <v>0.1</v>
      </c>
      <c r="AV105" s="24">
        <v>-1.1000000000000001</v>
      </c>
      <c r="AW105" s="97">
        <v>-9.4</v>
      </c>
      <c r="AX105" s="24">
        <v>-3.1</v>
      </c>
      <c r="AY105" s="24">
        <v>-7.1</v>
      </c>
      <c r="AZ105" s="24">
        <v>0.8</v>
      </c>
      <c r="BA105" s="24">
        <v>0.1</v>
      </c>
      <c r="BB105" s="97">
        <v>-0.6</v>
      </c>
      <c r="BC105" s="24">
        <v>1.5</v>
      </c>
      <c r="BD105" s="24">
        <v>0.3</v>
      </c>
      <c r="BE105" s="24">
        <v>-2.2000000000000002</v>
      </c>
      <c r="BF105" s="24">
        <v>-0.3</v>
      </c>
      <c r="BG105" s="97">
        <v>-0.7</v>
      </c>
      <c r="BH105" s="24">
        <v>-0.4</v>
      </c>
      <c r="BI105" s="24">
        <v>-0.5</v>
      </c>
      <c r="BJ105" s="24">
        <v>0.2</v>
      </c>
      <c r="BK105" s="24">
        <v>-0.1</v>
      </c>
      <c r="BL105" s="97">
        <v>6.3</v>
      </c>
      <c r="BM105" s="24">
        <v>0.2</v>
      </c>
      <c r="BN105" s="24">
        <v>2.4</v>
      </c>
      <c r="BO105" s="24">
        <v>0.4</v>
      </c>
      <c r="BP105" s="24">
        <v>3.3</v>
      </c>
      <c r="BQ105" s="97">
        <v>17.600000000000001</v>
      </c>
      <c r="BR105" s="24">
        <v>1.5</v>
      </c>
      <c r="BS105" s="24">
        <v>5.0999999999999996</v>
      </c>
      <c r="BT105" s="24">
        <v>4.3</v>
      </c>
      <c r="BU105" s="24">
        <v>6.8</v>
      </c>
      <c r="BV105" s="97">
        <v>0.3</v>
      </c>
      <c r="BW105" s="24">
        <v>0.3</v>
      </c>
      <c r="BX105" s="24">
        <v>0</v>
      </c>
      <c r="BY105" s="24">
        <v>0</v>
      </c>
      <c r="BZ105" s="24">
        <v>0</v>
      </c>
    </row>
    <row r="106" spans="1:78" s="6" customFormat="1" outlineLevel="1" x14ac:dyDescent="0.2">
      <c r="A106" s="39" t="s">
        <v>275</v>
      </c>
      <c r="B106" s="24">
        <v>7.3739999999999997</v>
      </c>
      <c r="C106" s="24">
        <v>5.8639999999999999</v>
      </c>
      <c r="D106" s="97">
        <v>18.277498809999916</v>
      </c>
      <c r="E106" s="24">
        <v>-3.7693014500000426</v>
      </c>
      <c r="F106" s="24">
        <v>-8.1294892099999991</v>
      </c>
      <c r="G106" s="24">
        <v>-7.2693110499999598</v>
      </c>
      <c r="H106" s="24">
        <v>-6.6479999999999997</v>
      </c>
      <c r="I106" s="97">
        <v>-27.116</v>
      </c>
      <c r="J106" s="24">
        <v>-7.3540000000000001</v>
      </c>
      <c r="K106" s="24">
        <v>-7.1230000000000002</v>
      </c>
      <c r="L106" s="24">
        <v>-6.9909999999999997</v>
      </c>
      <c r="M106" s="24">
        <v>-5.6479999999999997</v>
      </c>
      <c r="N106" s="97">
        <v>-22.01</v>
      </c>
      <c r="O106" s="24">
        <v>-5.5650000000000004</v>
      </c>
      <c r="P106" s="24">
        <v>-5.6040000000000001</v>
      </c>
      <c r="Q106" s="24">
        <v>-5.1619999999999999</v>
      </c>
      <c r="R106" s="24">
        <v>-5.6790000000000003</v>
      </c>
      <c r="S106" s="97">
        <v>0</v>
      </c>
      <c r="T106" s="24">
        <v>0</v>
      </c>
      <c r="U106" s="24">
        <v>0</v>
      </c>
      <c r="V106" s="24">
        <v>0</v>
      </c>
      <c r="W106" s="24">
        <v>0</v>
      </c>
      <c r="X106" s="97">
        <v>0</v>
      </c>
      <c r="Y106" s="24">
        <v>0</v>
      </c>
      <c r="Z106" s="24">
        <v>0</v>
      </c>
      <c r="AA106" s="24">
        <v>0</v>
      </c>
      <c r="AB106" s="24">
        <v>0</v>
      </c>
      <c r="AC106" s="97">
        <v>0</v>
      </c>
      <c r="AD106" s="24">
        <v>0</v>
      </c>
      <c r="AE106" s="24">
        <v>0</v>
      </c>
      <c r="AF106" s="24">
        <v>0</v>
      </c>
      <c r="AG106" s="24">
        <v>0</v>
      </c>
      <c r="AH106" s="97">
        <v>0</v>
      </c>
      <c r="AI106" s="24">
        <v>0</v>
      </c>
      <c r="AJ106" s="24">
        <v>0</v>
      </c>
      <c r="AK106" s="24">
        <v>0</v>
      </c>
      <c r="AL106" s="24">
        <v>0</v>
      </c>
      <c r="AM106" s="97">
        <v>0</v>
      </c>
      <c r="AN106" s="24">
        <v>0</v>
      </c>
      <c r="AO106" s="24">
        <v>0</v>
      </c>
      <c r="AP106" s="24">
        <v>0</v>
      </c>
      <c r="AQ106" s="24">
        <v>0</v>
      </c>
      <c r="AR106" s="97">
        <v>0</v>
      </c>
      <c r="AS106" s="24">
        <v>0</v>
      </c>
      <c r="AT106" s="24">
        <v>0</v>
      </c>
      <c r="AU106" s="24">
        <v>0</v>
      </c>
      <c r="AV106" s="24">
        <v>0</v>
      </c>
      <c r="AW106" s="97">
        <v>0</v>
      </c>
      <c r="AX106" s="24">
        <v>0</v>
      </c>
      <c r="AY106" s="24">
        <v>0</v>
      </c>
      <c r="AZ106" s="24">
        <v>0</v>
      </c>
      <c r="BA106" s="24">
        <v>0</v>
      </c>
      <c r="BB106" s="97">
        <v>0</v>
      </c>
      <c r="BC106" s="24">
        <v>0</v>
      </c>
      <c r="BD106" s="24">
        <v>0</v>
      </c>
      <c r="BE106" s="24">
        <v>0</v>
      </c>
      <c r="BF106" s="24">
        <v>0</v>
      </c>
      <c r="BG106" s="97">
        <v>0</v>
      </c>
      <c r="BH106" s="24">
        <v>0</v>
      </c>
      <c r="BI106" s="24">
        <v>0</v>
      </c>
      <c r="BJ106" s="24">
        <v>0</v>
      </c>
      <c r="BK106" s="24">
        <v>0</v>
      </c>
      <c r="BL106" s="97">
        <v>0</v>
      </c>
      <c r="BM106" s="24">
        <v>0</v>
      </c>
      <c r="BN106" s="24">
        <v>0</v>
      </c>
      <c r="BO106" s="24">
        <v>0</v>
      </c>
      <c r="BP106" s="24">
        <v>0</v>
      </c>
      <c r="BQ106" s="97">
        <v>0</v>
      </c>
      <c r="BR106" s="24">
        <v>0</v>
      </c>
      <c r="BS106" s="24">
        <v>0</v>
      </c>
      <c r="BT106" s="24">
        <v>0</v>
      </c>
      <c r="BU106" s="24">
        <v>0</v>
      </c>
      <c r="BV106" s="97">
        <v>0</v>
      </c>
      <c r="BW106" s="24">
        <v>0</v>
      </c>
      <c r="BX106" s="24">
        <v>0</v>
      </c>
      <c r="BY106" s="24">
        <v>0</v>
      </c>
      <c r="BZ106" s="24">
        <v>0</v>
      </c>
    </row>
    <row r="107" spans="1:78" s="59" customFormat="1" outlineLevel="1" x14ac:dyDescent="0.2">
      <c r="A107" s="34" t="s">
        <v>284</v>
      </c>
      <c r="B107" s="54">
        <f t="shared" ref="B107" si="67">B13</f>
        <v>275.20938800000005</v>
      </c>
      <c r="C107" s="54">
        <f t="shared" ref="C107:BN107" si="68">C13</f>
        <v>256.73959473000002</v>
      </c>
      <c r="D107" s="108">
        <f t="shared" si="68"/>
        <v>686.1</v>
      </c>
      <c r="E107" s="54">
        <f t="shared" si="68"/>
        <v>179.3</v>
      </c>
      <c r="F107" s="54">
        <f t="shared" si="68"/>
        <v>187.03325918000036</v>
      </c>
      <c r="G107" s="54">
        <f t="shared" si="68"/>
        <v>166.90814896000026</v>
      </c>
      <c r="H107" s="54">
        <f t="shared" si="68"/>
        <v>152.88089829999996</v>
      </c>
      <c r="I107" s="108">
        <f t="shared" si="68"/>
        <v>481.09001134457492</v>
      </c>
      <c r="J107" s="54">
        <f t="shared" si="68"/>
        <v>130.68563715000008</v>
      </c>
      <c r="K107" s="54">
        <f t="shared" si="68"/>
        <v>150.77442360457459</v>
      </c>
      <c r="L107" s="54">
        <f t="shared" si="68"/>
        <v>98.042947680000267</v>
      </c>
      <c r="M107" s="54">
        <f t="shared" si="68"/>
        <v>101.58633400999999</v>
      </c>
      <c r="N107" s="108">
        <f t="shared" si="68"/>
        <v>217.47950721000001</v>
      </c>
      <c r="O107" s="54">
        <f t="shared" si="68"/>
        <v>52.908507209999982</v>
      </c>
      <c r="P107" s="54">
        <f t="shared" si="68"/>
        <v>56.392000000000003</v>
      </c>
      <c r="Q107" s="54">
        <f t="shared" si="68"/>
        <v>52.852000000000039</v>
      </c>
      <c r="R107" s="54">
        <f t="shared" si="68"/>
        <v>55.326999999999998</v>
      </c>
      <c r="S107" s="108">
        <f t="shared" si="68"/>
        <v>-203.8</v>
      </c>
      <c r="T107" s="54">
        <f t="shared" si="68"/>
        <v>-54.2</v>
      </c>
      <c r="U107" s="54">
        <f t="shared" si="68"/>
        <v>-121.9</v>
      </c>
      <c r="V107" s="54">
        <f t="shared" si="68"/>
        <v>-32.299999999999997</v>
      </c>
      <c r="W107" s="54">
        <f t="shared" si="68"/>
        <v>4.7</v>
      </c>
      <c r="X107" s="108">
        <f t="shared" si="68"/>
        <v>-4.7</v>
      </c>
      <c r="Y107" s="54">
        <f t="shared" si="68"/>
        <v>-216.9</v>
      </c>
      <c r="Z107" s="54">
        <f t="shared" si="68"/>
        <v>48.6</v>
      </c>
      <c r="AA107" s="54">
        <f t="shared" si="68"/>
        <v>78.099999999999994</v>
      </c>
      <c r="AB107" s="54">
        <f t="shared" si="68"/>
        <v>85.4</v>
      </c>
      <c r="AC107" s="108">
        <f t="shared" si="68"/>
        <v>330</v>
      </c>
      <c r="AD107" s="54">
        <f t="shared" si="68"/>
        <v>110.2</v>
      </c>
      <c r="AE107" s="54">
        <f t="shared" si="68"/>
        <v>105.6</v>
      </c>
      <c r="AF107" s="54">
        <f t="shared" si="68"/>
        <v>72.3</v>
      </c>
      <c r="AG107" s="54">
        <f t="shared" si="68"/>
        <v>42</v>
      </c>
      <c r="AH107" s="108">
        <f t="shared" si="68"/>
        <v>353.5</v>
      </c>
      <c r="AI107" s="54">
        <f t="shared" si="68"/>
        <v>99.9</v>
      </c>
      <c r="AJ107" s="54">
        <f t="shared" si="68"/>
        <v>88.4</v>
      </c>
      <c r="AK107" s="54">
        <f t="shared" si="68"/>
        <v>95.3</v>
      </c>
      <c r="AL107" s="54">
        <f t="shared" si="68"/>
        <v>69.900000000000006</v>
      </c>
      <c r="AM107" s="108">
        <f t="shared" si="68"/>
        <v>278.8</v>
      </c>
      <c r="AN107" s="54">
        <f t="shared" si="68"/>
        <v>69.5</v>
      </c>
      <c r="AO107" s="54">
        <f t="shared" si="68"/>
        <v>82.7</v>
      </c>
      <c r="AP107" s="54">
        <f t="shared" si="68"/>
        <v>68.3</v>
      </c>
      <c r="AQ107" s="54">
        <f t="shared" si="68"/>
        <v>58.3</v>
      </c>
      <c r="AR107" s="108">
        <f t="shared" si="68"/>
        <v>169.5</v>
      </c>
      <c r="AS107" s="54">
        <f t="shared" si="68"/>
        <v>58.5</v>
      </c>
      <c r="AT107" s="54">
        <f t="shared" si="68"/>
        <v>48.7</v>
      </c>
      <c r="AU107" s="54">
        <f t="shared" si="68"/>
        <v>30.7</v>
      </c>
      <c r="AV107" s="54">
        <f t="shared" si="68"/>
        <v>31.7</v>
      </c>
      <c r="AW107" s="108">
        <f t="shared" si="68"/>
        <v>130.19999999999999</v>
      </c>
      <c r="AX107" s="54">
        <f t="shared" si="68"/>
        <v>47.4</v>
      </c>
      <c r="AY107" s="54">
        <f t="shared" si="68"/>
        <v>38.200000000000003</v>
      </c>
      <c r="AZ107" s="54">
        <f t="shared" si="68"/>
        <v>21.9</v>
      </c>
      <c r="BA107" s="54">
        <f t="shared" si="68"/>
        <v>22.8</v>
      </c>
      <c r="BB107" s="108">
        <f t="shared" si="68"/>
        <v>62.2</v>
      </c>
      <c r="BC107" s="54">
        <f t="shared" si="68"/>
        <v>1.5</v>
      </c>
      <c r="BD107" s="54">
        <f t="shared" si="68"/>
        <v>24.4</v>
      </c>
      <c r="BE107" s="54">
        <f t="shared" si="68"/>
        <v>15.2</v>
      </c>
      <c r="BF107" s="54">
        <f t="shared" si="68"/>
        <v>21.1</v>
      </c>
      <c r="BG107" s="108">
        <f t="shared" si="68"/>
        <v>-67.5</v>
      </c>
      <c r="BH107" s="54">
        <f t="shared" si="68"/>
        <v>-30.9</v>
      </c>
      <c r="BI107" s="54">
        <f t="shared" si="68"/>
        <v>-9.8000000000000007</v>
      </c>
      <c r="BJ107" s="54">
        <f t="shared" si="68"/>
        <v>-1.9</v>
      </c>
      <c r="BK107" s="54">
        <f t="shared" si="68"/>
        <v>-24.9</v>
      </c>
      <c r="BL107" s="108">
        <f t="shared" si="68"/>
        <v>-30.5</v>
      </c>
      <c r="BM107" s="54">
        <f t="shared" si="68"/>
        <v>28.9</v>
      </c>
      <c r="BN107" s="54">
        <f t="shared" si="68"/>
        <v>-28</v>
      </c>
      <c r="BO107" s="54">
        <f t="shared" ref="BO107:BZ107" si="69">BO13</f>
        <v>-5.8</v>
      </c>
      <c r="BP107" s="54">
        <f t="shared" si="69"/>
        <v>-25.5</v>
      </c>
      <c r="BQ107" s="108">
        <f t="shared" si="69"/>
        <v>-31.3</v>
      </c>
      <c r="BR107" s="54">
        <f t="shared" si="69"/>
        <v>-57.9</v>
      </c>
      <c r="BS107" s="54">
        <f t="shared" si="69"/>
        <v>26.5</v>
      </c>
      <c r="BT107" s="54">
        <f t="shared" si="69"/>
        <v>11.5</v>
      </c>
      <c r="BU107" s="54">
        <f t="shared" si="69"/>
        <v>-11.4</v>
      </c>
      <c r="BV107" s="108">
        <f t="shared" si="69"/>
        <v>-596.1</v>
      </c>
      <c r="BW107" s="54">
        <f t="shared" si="69"/>
        <v>-483.9</v>
      </c>
      <c r="BX107" s="54">
        <f t="shared" si="69"/>
        <v>-68.099999999999994</v>
      </c>
      <c r="BY107" s="54">
        <f t="shared" si="69"/>
        <v>-3.1</v>
      </c>
      <c r="BZ107" s="54">
        <f t="shared" si="69"/>
        <v>-41.2</v>
      </c>
    </row>
    <row r="108" spans="1:78" s="6" customFormat="1" outlineLevel="1" x14ac:dyDescent="0.2">
      <c r="A108" s="39" t="s">
        <v>108</v>
      </c>
      <c r="B108" s="24">
        <f t="shared" ref="B108" si="70">B9</f>
        <v>1290.0419999999999</v>
      </c>
      <c r="C108" s="24">
        <f t="shared" ref="C108:BN108" si="71">C9</f>
        <v>1184.817</v>
      </c>
      <c r="D108" s="97">
        <f t="shared" si="71"/>
        <v>4173.3999999999996</v>
      </c>
      <c r="E108" s="24">
        <f t="shared" si="71"/>
        <v>1181.3</v>
      </c>
      <c r="F108" s="24">
        <f t="shared" si="71"/>
        <v>1135.356</v>
      </c>
      <c r="G108" s="24">
        <f t="shared" si="71"/>
        <v>991.48254931000008</v>
      </c>
      <c r="H108" s="24">
        <f t="shared" si="71"/>
        <v>865.23699999999997</v>
      </c>
      <c r="I108" s="97">
        <f t="shared" si="71"/>
        <v>3284.4009999999998</v>
      </c>
      <c r="J108" s="24">
        <f t="shared" si="71"/>
        <v>850.56899999999996</v>
      </c>
      <c r="K108" s="24">
        <f t="shared" si="71"/>
        <v>912.07399999999996</v>
      </c>
      <c r="L108" s="24">
        <f t="shared" si="71"/>
        <v>776.90599999999995</v>
      </c>
      <c r="M108" s="24">
        <f t="shared" si="71"/>
        <v>744.85199999999998</v>
      </c>
      <c r="N108" s="97">
        <f t="shared" si="71"/>
        <v>2903.087</v>
      </c>
      <c r="O108" s="24">
        <f t="shared" si="71"/>
        <v>754.88</v>
      </c>
      <c r="P108" s="24">
        <f t="shared" si="71"/>
        <v>786.31200000000001</v>
      </c>
      <c r="Q108" s="24">
        <f t="shared" si="71"/>
        <v>710.452</v>
      </c>
      <c r="R108" s="24">
        <f t="shared" si="71"/>
        <v>651.4</v>
      </c>
      <c r="S108" s="97">
        <f t="shared" si="71"/>
        <v>2412.6</v>
      </c>
      <c r="T108" s="24">
        <f t="shared" si="71"/>
        <v>631.1</v>
      </c>
      <c r="U108" s="24">
        <f t="shared" si="71"/>
        <v>573.20000000000005</v>
      </c>
      <c r="V108" s="24">
        <f t="shared" si="71"/>
        <v>626.9</v>
      </c>
      <c r="W108" s="24">
        <f t="shared" si="71"/>
        <v>581.4</v>
      </c>
      <c r="X108" s="97">
        <f t="shared" si="71"/>
        <v>2540</v>
      </c>
      <c r="Y108" s="24">
        <f t="shared" si="71"/>
        <v>517.20000000000005</v>
      </c>
      <c r="Z108" s="24">
        <f t="shared" si="71"/>
        <v>721.2</v>
      </c>
      <c r="AA108" s="24">
        <f t="shared" si="71"/>
        <v>698.7</v>
      </c>
      <c r="AB108" s="24">
        <f t="shared" si="71"/>
        <v>602.9</v>
      </c>
      <c r="AC108" s="97">
        <f t="shared" si="71"/>
        <v>2282.4</v>
      </c>
      <c r="AD108" s="24">
        <f t="shared" si="71"/>
        <v>685.9</v>
      </c>
      <c r="AE108" s="24">
        <f t="shared" si="71"/>
        <v>654.5</v>
      </c>
      <c r="AF108" s="24">
        <f t="shared" si="71"/>
        <v>526.1</v>
      </c>
      <c r="AG108" s="24">
        <f t="shared" si="71"/>
        <v>415.8</v>
      </c>
      <c r="AH108" s="97">
        <f t="shared" si="71"/>
        <v>1950.1</v>
      </c>
      <c r="AI108" s="24">
        <f t="shared" si="71"/>
        <v>543.1</v>
      </c>
      <c r="AJ108" s="24">
        <f t="shared" si="71"/>
        <v>508.5</v>
      </c>
      <c r="AK108" s="24">
        <f t="shared" si="71"/>
        <v>489.1</v>
      </c>
      <c r="AL108" s="24">
        <f t="shared" si="71"/>
        <v>409.3</v>
      </c>
      <c r="AM108" s="97">
        <f t="shared" si="71"/>
        <v>1681.3</v>
      </c>
      <c r="AN108" s="24">
        <f t="shared" si="71"/>
        <v>454.6</v>
      </c>
      <c r="AO108" s="24">
        <f t="shared" si="71"/>
        <v>461.5</v>
      </c>
      <c r="AP108" s="24">
        <f t="shared" si="71"/>
        <v>399.1</v>
      </c>
      <c r="AQ108" s="24">
        <f t="shared" si="71"/>
        <v>366.1</v>
      </c>
      <c r="AR108" s="97">
        <f t="shared" si="71"/>
        <v>1357.9</v>
      </c>
      <c r="AS108" s="24">
        <f t="shared" si="71"/>
        <v>357.2</v>
      </c>
      <c r="AT108" s="24">
        <f t="shared" si="71"/>
        <v>361.4</v>
      </c>
      <c r="AU108" s="24">
        <f t="shared" si="71"/>
        <v>314.60000000000002</v>
      </c>
      <c r="AV108" s="24">
        <f t="shared" si="71"/>
        <v>324.7</v>
      </c>
      <c r="AW108" s="97">
        <f t="shared" si="71"/>
        <v>1052.7</v>
      </c>
      <c r="AX108" s="24">
        <f t="shared" si="71"/>
        <v>286.89999999999998</v>
      </c>
      <c r="AY108" s="24">
        <f t="shared" si="71"/>
        <v>270.5</v>
      </c>
      <c r="AZ108" s="24">
        <f t="shared" si="71"/>
        <v>260.7</v>
      </c>
      <c r="BA108" s="24">
        <f t="shared" si="71"/>
        <v>234.6</v>
      </c>
      <c r="BB108" s="97">
        <f t="shared" si="71"/>
        <v>851</v>
      </c>
      <c r="BC108" s="24">
        <f t="shared" si="71"/>
        <v>206.8</v>
      </c>
      <c r="BD108" s="24">
        <f t="shared" si="71"/>
        <v>221.6</v>
      </c>
      <c r="BE108" s="24">
        <f t="shared" si="71"/>
        <v>243.1</v>
      </c>
      <c r="BF108" s="24">
        <f t="shared" si="71"/>
        <v>179.4</v>
      </c>
      <c r="BG108" s="97">
        <f t="shared" si="71"/>
        <v>570.1</v>
      </c>
      <c r="BH108" s="24">
        <f t="shared" si="71"/>
        <v>158.30000000000001</v>
      </c>
      <c r="BI108" s="24">
        <f t="shared" si="71"/>
        <v>128.9</v>
      </c>
      <c r="BJ108" s="24">
        <f t="shared" si="71"/>
        <v>176.9</v>
      </c>
      <c r="BK108" s="24">
        <f t="shared" si="71"/>
        <v>106</v>
      </c>
      <c r="BL108" s="97">
        <f t="shared" si="71"/>
        <v>817.5</v>
      </c>
      <c r="BM108" s="24">
        <f t="shared" si="71"/>
        <v>214.9</v>
      </c>
      <c r="BN108" s="24">
        <f t="shared" si="71"/>
        <v>195.8</v>
      </c>
      <c r="BO108" s="24">
        <f t="shared" ref="BO108:BZ108" si="72">BO9</f>
        <v>266.5</v>
      </c>
      <c r="BP108" s="24">
        <f t="shared" si="72"/>
        <v>140.30000000000001</v>
      </c>
      <c r="BQ108" s="97">
        <f t="shared" si="72"/>
        <v>1069.0999999999999</v>
      </c>
      <c r="BR108" s="24">
        <f t="shared" si="72"/>
        <v>194</v>
      </c>
      <c r="BS108" s="24">
        <f t="shared" si="72"/>
        <v>307.8</v>
      </c>
      <c r="BT108" s="24">
        <f t="shared" si="72"/>
        <v>273.39999999999998</v>
      </c>
      <c r="BU108" s="24">
        <f t="shared" si="72"/>
        <v>293.8</v>
      </c>
      <c r="BV108" s="97">
        <f t="shared" si="72"/>
        <v>439.3</v>
      </c>
      <c r="BW108" s="24">
        <f t="shared" si="72"/>
        <v>-335.3</v>
      </c>
      <c r="BX108" s="24">
        <f t="shared" si="72"/>
        <v>237.3</v>
      </c>
      <c r="BY108" s="24">
        <f t="shared" si="72"/>
        <v>303.3</v>
      </c>
      <c r="BZ108" s="24">
        <f t="shared" si="72"/>
        <v>234</v>
      </c>
    </row>
    <row r="109" spans="1:78" s="55" customFormat="1" outlineLevel="1" x14ac:dyDescent="0.2">
      <c r="A109" s="60" t="s">
        <v>164</v>
      </c>
      <c r="B109" s="113">
        <f t="shared" ref="B109" si="73">B14</f>
        <v>0.21333366510547724</v>
      </c>
      <c r="C109" s="113">
        <f t="shared" ref="C109:BN109" si="74">C14</f>
        <v>0.21669134957550409</v>
      </c>
      <c r="D109" s="117">
        <f t="shared" si="74"/>
        <v>0.16439833229501127</v>
      </c>
      <c r="E109" s="113">
        <f t="shared" si="74"/>
        <v>0.15178193515618388</v>
      </c>
      <c r="F109" s="113">
        <f t="shared" si="74"/>
        <v>0.16473534220103681</v>
      </c>
      <c r="G109" s="113">
        <f t="shared" si="74"/>
        <v>0.16834199358945473</v>
      </c>
      <c r="H109" s="113">
        <f t="shared" si="74"/>
        <v>0.17669251118479673</v>
      </c>
      <c r="I109" s="117">
        <f t="shared" si="74"/>
        <v>0.14647724542300863</v>
      </c>
      <c r="J109" s="113">
        <f t="shared" si="74"/>
        <v>0.15364495667018205</v>
      </c>
      <c r="K109" s="113">
        <f t="shared" si="74"/>
        <v>0.16530941963544032</v>
      </c>
      <c r="L109" s="113">
        <f t="shared" si="74"/>
        <v>0.12619666688119319</v>
      </c>
      <c r="M109" s="113">
        <f t="shared" si="74"/>
        <v>0.13638458916670693</v>
      </c>
      <c r="N109" s="117">
        <f>N14</f>
        <v>7.4913189721837484E-2</v>
      </c>
      <c r="O109" s="113">
        <f t="shared" si="74"/>
        <v>7.0088632908541726E-2</v>
      </c>
      <c r="P109" s="113">
        <f t="shared" si="74"/>
        <v>7.1717079225549152E-2</v>
      </c>
      <c r="Q109" s="113">
        <f t="shared" si="74"/>
        <v>7.4392077156514497E-2</v>
      </c>
      <c r="R109" s="113">
        <f t="shared" si="74"/>
        <v>8.4935523487872269E-2</v>
      </c>
      <c r="S109" s="117">
        <f t="shared" si="74"/>
        <v>-8.4473182458758192E-2</v>
      </c>
      <c r="T109" s="113">
        <f t="shared" si="74"/>
        <v>-8.5881793693550951E-2</v>
      </c>
      <c r="U109" s="113">
        <f t="shared" si="74"/>
        <v>-0.21266573621772505</v>
      </c>
      <c r="V109" s="113">
        <f t="shared" si="74"/>
        <v>-5.152336895836656E-2</v>
      </c>
      <c r="W109" s="113">
        <f t="shared" si="74"/>
        <v>8.0839353285173717E-3</v>
      </c>
      <c r="X109" s="117">
        <f t="shared" si="74"/>
        <v>-1.8503937007874017E-3</v>
      </c>
      <c r="Y109" s="113">
        <f t="shared" si="74"/>
        <v>-0.41937354988399067</v>
      </c>
      <c r="Z109" s="113">
        <f t="shared" si="74"/>
        <v>6.7387687188019962E-2</v>
      </c>
      <c r="AA109" s="113">
        <f t="shared" si="74"/>
        <v>0.11177901817661369</v>
      </c>
      <c r="AB109" s="113">
        <f t="shared" si="74"/>
        <v>0.14164869795986068</v>
      </c>
      <c r="AC109" s="117">
        <f t="shared" si="74"/>
        <v>0.14458464773922186</v>
      </c>
      <c r="AD109" s="113">
        <f t="shared" si="74"/>
        <v>0.16066481994459836</v>
      </c>
      <c r="AE109" s="113">
        <f t="shared" si="74"/>
        <v>0.16134453781512603</v>
      </c>
      <c r="AF109" s="113">
        <f t="shared" si="74"/>
        <v>0.13742634480136856</v>
      </c>
      <c r="AG109" s="113">
        <f t="shared" si="74"/>
        <v>0.10101010101010101</v>
      </c>
      <c r="AH109" s="117">
        <f t="shared" si="74"/>
        <v>0.18127275524332087</v>
      </c>
      <c r="AI109" s="113">
        <f t="shared" si="74"/>
        <v>0.18394402504142884</v>
      </c>
      <c r="AJ109" s="113">
        <f t="shared" si="74"/>
        <v>0.17384464110127829</v>
      </c>
      <c r="AK109" s="113">
        <f t="shared" si="74"/>
        <v>0.19484767941116335</v>
      </c>
      <c r="AL109" s="113">
        <f t="shared" si="74"/>
        <v>0.17077937942829222</v>
      </c>
      <c r="AM109" s="117">
        <f t="shared" si="74"/>
        <v>0.16582406471183014</v>
      </c>
      <c r="AN109" s="113">
        <f t="shared" si="74"/>
        <v>0.15288165420149583</v>
      </c>
      <c r="AO109" s="113">
        <f t="shared" si="74"/>
        <v>0.17919826652221019</v>
      </c>
      <c r="AP109" s="113">
        <f t="shared" si="74"/>
        <v>0.1711350538712102</v>
      </c>
      <c r="AQ109" s="113">
        <f t="shared" si="74"/>
        <v>0.1592461076208686</v>
      </c>
      <c r="AR109" s="117">
        <f t="shared" si="74"/>
        <v>0.12482509757714116</v>
      </c>
      <c r="AS109" s="113">
        <f t="shared" si="74"/>
        <v>0.16377379619260918</v>
      </c>
      <c r="AT109" s="113">
        <f t="shared" si="74"/>
        <v>0.13475373547315994</v>
      </c>
      <c r="AU109" s="113">
        <f t="shared" si="74"/>
        <v>9.7584233947870302E-2</v>
      </c>
      <c r="AV109" s="113">
        <f t="shared" si="74"/>
        <v>9.7628580227902675E-2</v>
      </c>
      <c r="AW109" s="117">
        <f t="shared" si="74"/>
        <v>0.12368196067255627</v>
      </c>
      <c r="AX109" s="113">
        <f t="shared" si="74"/>
        <v>0.16521436040432208</v>
      </c>
      <c r="AY109" s="113">
        <f t="shared" si="74"/>
        <v>0.14121996303142331</v>
      </c>
      <c r="AZ109" s="113">
        <f t="shared" si="74"/>
        <v>8.400460299194476E-2</v>
      </c>
      <c r="BA109" s="113">
        <f t="shared" si="74"/>
        <v>9.7186700767263434E-2</v>
      </c>
      <c r="BB109" s="117">
        <f t="shared" si="74"/>
        <v>7.3090481786133962E-2</v>
      </c>
      <c r="BC109" s="113">
        <f t="shared" si="74"/>
        <v>7.2533849129593807E-3</v>
      </c>
      <c r="BD109" s="113">
        <f t="shared" si="74"/>
        <v>0.11010830324909747</v>
      </c>
      <c r="BE109" s="113">
        <f t="shared" si="74"/>
        <v>6.2525709584533115E-2</v>
      </c>
      <c r="BF109" s="113">
        <f t="shared" si="74"/>
        <v>0.11761426978818283</v>
      </c>
      <c r="BG109" s="117">
        <f t="shared" si="74"/>
        <v>-0.11840028065251709</v>
      </c>
      <c r="BH109" s="113">
        <f t="shared" si="74"/>
        <v>-0.19519898926089702</v>
      </c>
      <c r="BI109" s="113">
        <f t="shared" si="74"/>
        <v>-7.6027928626842517E-2</v>
      </c>
      <c r="BJ109" s="113">
        <f t="shared" si="74"/>
        <v>-1.0740531373657432E-2</v>
      </c>
      <c r="BK109" s="113">
        <f t="shared" si="74"/>
        <v>-0.23490566037735847</v>
      </c>
      <c r="BL109" s="117">
        <f t="shared" si="74"/>
        <v>-3.7308868501529049E-2</v>
      </c>
      <c r="BM109" s="113">
        <f t="shared" si="74"/>
        <v>0.13448115402512795</v>
      </c>
      <c r="BN109" s="113">
        <f t="shared" si="74"/>
        <v>-0.14300306435137894</v>
      </c>
      <c r="BO109" s="113">
        <f t="shared" ref="BO109:BZ109" si="75">BO14</f>
        <v>-2.1763602251407128E-2</v>
      </c>
      <c r="BP109" s="113">
        <f t="shared" si="75"/>
        <v>-0.18175338560228083</v>
      </c>
      <c r="BQ109" s="117">
        <f t="shared" si="75"/>
        <v>-2.927696193059583E-2</v>
      </c>
      <c r="BR109" s="113">
        <f t="shared" si="75"/>
        <v>-0.29845360824742267</v>
      </c>
      <c r="BS109" s="113">
        <f t="shared" si="75"/>
        <v>8.6094866796621178E-2</v>
      </c>
      <c r="BT109" s="113">
        <f t="shared" si="75"/>
        <v>4.2062911485003664E-2</v>
      </c>
      <c r="BU109" s="113">
        <f t="shared" si="75"/>
        <v>-3.8801906058543223E-2</v>
      </c>
      <c r="BV109" s="117">
        <f t="shared" si="75"/>
        <v>-1.3569314819030276</v>
      </c>
      <c r="BW109" s="113">
        <f t="shared" si="75"/>
        <v>1.4431852072770652</v>
      </c>
      <c r="BX109" s="113">
        <f t="shared" si="75"/>
        <v>-0.28697850821744625</v>
      </c>
      <c r="BY109" s="113">
        <f t="shared" si="75"/>
        <v>-1.0220903395977581E-2</v>
      </c>
      <c r="BZ109" s="113">
        <f t="shared" si="75"/>
        <v>-0.17606837606837608</v>
      </c>
    </row>
    <row r="110" spans="1:78" s="59" customFormat="1" outlineLevel="1" x14ac:dyDescent="0.2">
      <c r="A110" s="35" t="s">
        <v>255</v>
      </c>
      <c r="D110" s="61"/>
      <c r="I110" s="61"/>
      <c r="N110" s="61"/>
      <c r="S110" s="61"/>
      <c r="T110" s="61"/>
      <c r="U110" s="61"/>
      <c r="V110" s="61"/>
      <c r="W110" s="61"/>
      <c r="X110" s="61"/>
      <c r="Y110" s="61"/>
      <c r="Z110" s="61"/>
      <c r="AA110" s="61"/>
      <c r="AB110" s="61"/>
      <c r="AC110" s="61"/>
      <c r="AD110" s="61"/>
      <c r="AE110" s="61"/>
      <c r="AF110" s="61"/>
      <c r="AG110" s="61"/>
      <c r="AH110" s="61"/>
      <c r="AI110" s="61"/>
      <c r="AJ110" s="61"/>
      <c r="AK110" s="61"/>
      <c r="AL110" s="61"/>
      <c r="AM110" s="61"/>
      <c r="AN110" s="61"/>
      <c r="AO110" s="61"/>
      <c r="AP110" s="61"/>
      <c r="AQ110" s="61"/>
      <c r="AR110" s="61"/>
      <c r="AS110" s="61"/>
      <c r="AT110" s="61"/>
      <c r="AU110" s="61"/>
      <c r="AV110" s="61"/>
      <c r="AW110" s="61"/>
      <c r="AX110" s="61"/>
      <c r="AY110" s="61"/>
      <c r="AZ110" s="61"/>
      <c r="BA110" s="61"/>
      <c r="BB110" s="61"/>
      <c r="BC110" s="61"/>
      <c r="BD110" s="61"/>
      <c r="BE110" s="61"/>
      <c r="BF110" s="61"/>
      <c r="BG110" s="61"/>
      <c r="BH110" s="61"/>
      <c r="BI110" s="61"/>
      <c r="BJ110" s="61"/>
      <c r="BK110" s="61"/>
      <c r="BL110" s="61"/>
      <c r="BM110" s="61"/>
      <c r="BN110" s="61"/>
      <c r="BO110" s="61"/>
      <c r="BP110" s="61"/>
      <c r="BQ110" s="61"/>
      <c r="BR110" s="61"/>
      <c r="BS110" s="61"/>
      <c r="BT110" s="61"/>
      <c r="BU110" s="61"/>
      <c r="BV110" s="61"/>
      <c r="BW110" s="61"/>
      <c r="BX110" s="61"/>
      <c r="BY110" s="61"/>
      <c r="BZ110" s="61"/>
    </row>
    <row r="111" spans="1:78" s="59" customFormat="1" outlineLevel="1" x14ac:dyDescent="0.2">
      <c r="A111" s="62"/>
      <c r="D111" s="61"/>
      <c r="I111" s="61"/>
      <c r="N111" s="61"/>
      <c r="S111" s="61"/>
      <c r="T111" s="61"/>
      <c r="U111" s="61"/>
      <c r="V111" s="61"/>
      <c r="W111" s="61"/>
      <c r="X111" s="61"/>
      <c r="Y111" s="61"/>
      <c r="Z111" s="61"/>
      <c r="AA111" s="61"/>
      <c r="AB111" s="61"/>
      <c r="AC111" s="61"/>
      <c r="AD111" s="61"/>
      <c r="AE111" s="61"/>
      <c r="AF111" s="61"/>
      <c r="AG111" s="61"/>
      <c r="AH111" s="61"/>
      <c r="AI111" s="61"/>
      <c r="AJ111" s="61"/>
      <c r="AK111" s="61"/>
      <c r="AL111" s="61"/>
      <c r="AM111" s="61"/>
      <c r="AN111" s="61"/>
      <c r="AO111" s="61"/>
      <c r="AP111" s="61"/>
      <c r="AQ111" s="61"/>
      <c r="AR111" s="61"/>
      <c r="AS111" s="61"/>
      <c r="AT111" s="61"/>
      <c r="AU111" s="61"/>
      <c r="AV111" s="61"/>
      <c r="AW111" s="61"/>
      <c r="AX111" s="61"/>
      <c r="AY111" s="61"/>
      <c r="AZ111" s="61"/>
      <c r="BA111" s="61"/>
      <c r="BB111" s="61"/>
      <c r="BC111" s="61"/>
      <c r="BD111" s="61"/>
      <c r="BE111" s="61"/>
      <c r="BF111" s="61"/>
      <c r="BG111" s="61"/>
      <c r="BH111" s="61"/>
      <c r="BI111" s="61"/>
      <c r="BJ111" s="61"/>
      <c r="BK111" s="61"/>
      <c r="BL111" s="61"/>
      <c r="BM111" s="61"/>
      <c r="BN111" s="61"/>
      <c r="BO111" s="61"/>
      <c r="BP111" s="61"/>
      <c r="BQ111" s="61"/>
      <c r="BR111" s="61"/>
      <c r="BS111" s="61"/>
      <c r="BT111" s="61"/>
      <c r="BU111" s="61"/>
      <c r="BV111" s="61"/>
      <c r="BW111" s="61"/>
      <c r="BX111" s="61"/>
      <c r="BY111" s="61"/>
      <c r="BZ111" s="61"/>
    </row>
    <row r="112" spans="1:78" s="59" customFormat="1" x14ac:dyDescent="0.2">
      <c r="A112" s="13" t="s">
        <v>165</v>
      </c>
      <c r="D112" s="4"/>
      <c r="I112" s="4"/>
      <c r="N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6"/>
    </row>
    <row r="113" spans="1:78" s="59" customFormat="1" outlineLevel="1" x14ac:dyDescent="0.2">
      <c r="A113" s="29" t="s">
        <v>1</v>
      </c>
      <c r="B113" s="16" t="s">
        <v>277</v>
      </c>
      <c r="C113" s="16" t="s">
        <v>276</v>
      </c>
      <c r="D113" s="16">
        <v>2025</v>
      </c>
      <c r="E113" s="16" t="s">
        <v>274</v>
      </c>
      <c r="F113" s="16" t="s">
        <v>265</v>
      </c>
      <c r="G113" s="16" t="s">
        <v>264</v>
      </c>
      <c r="H113" s="16" t="s">
        <v>263</v>
      </c>
      <c r="I113" s="16">
        <v>2024</v>
      </c>
      <c r="J113" s="16" t="s">
        <v>256</v>
      </c>
      <c r="K113" s="16" t="str">
        <f t="shared" ref="K113:BV113" si="76">K7</f>
        <v>3T24</v>
      </c>
      <c r="L113" s="16" t="str">
        <f t="shared" si="76"/>
        <v>2T24</v>
      </c>
      <c r="M113" s="16" t="str">
        <f t="shared" si="76"/>
        <v>1T24</v>
      </c>
      <c r="N113" s="16">
        <f t="shared" si="76"/>
        <v>2023</v>
      </c>
      <c r="O113" s="16" t="str">
        <f t="shared" si="76"/>
        <v>4T23</v>
      </c>
      <c r="P113" s="16" t="str">
        <f t="shared" si="76"/>
        <v>3T23</v>
      </c>
      <c r="Q113" s="16" t="str">
        <f t="shared" si="76"/>
        <v>2T23</v>
      </c>
      <c r="R113" s="16" t="str">
        <f t="shared" si="76"/>
        <v>1T23</v>
      </c>
      <c r="S113" s="16">
        <f t="shared" si="76"/>
        <v>2022</v>
      </c>
      <c r="T113" s="16" t="str">
        <f t="shared" si="76"/>
        <v>4T22</v>
      </c>
      <c r="U113" s="16" t="str">
        <f t="shared" si="76"/>
        <v>3T22</v>
      </c>
      <c r="V113" s="16" t="str">
        <f t="shared" si="76"/>
        <v>2T22</v>
      </c>
      <c r="W113" s="16" t="str">
        <f t="shared" si="76"/>
        <v>1T22</v>
      </c>
      <c r="X113" s="16">
        <f t="shared" si="76"/>
        <v>2021</v>
      </c>
      <c r="Y113" s="16" t="str">
        <f t="shared" si="76"/>
        <v>4T21</v>
      </c>
      <c r="Z113" s="16" t="str">
        <f t="shared" si="76"/>
        <v>3T21</v>
      </c>
      <c r="AA113" s="16" t="str">
        <f t="shared" si="76"/>
        <v>2T21</v>
      </c>
      <c r="AB113" s="16" t="str">
        <f t="shared" si="76"/>
        <v>1T21</v>
      </c>
      <c r="AC113" s="16">
        <f t="shared" si="76"/>
        <v>2020</v>
      </c>
      <c r="AD113" s="16" t="str">
        <f t="shared" si="76"/>
        <v>4T20</v>
      </c>
      <c r="AE113" s="16" t="str">
        <f t="shared" si="76"/>
        <v>3T20</v>
      </c>
      <c r="AF113" s="16" t="str">
        <f t="shared" si="76"/>
        <v>2T20</v>
      </c>
      <c r="AG113" s="16" t="str">
        <f t="shared" si="76"/>
        <v>1T20</v>
      </c>
      <c r="AH113" s="16">
        <f t="shared" si="76"/>
        <v>2019</v>
      </c>
      <c r="AI113" s="16" t="str">
        <f t="shared" si="76"/>
        <v>4T19</v>
      </c>
      <c r="AJ113" s="16" t="str">
        <f t="shared" si="76"/>
        <v>3T19</v>
      </c>
      <c r="AK113" s="16" t="str">
        <f t="shared" si="76"/>
        <v>2T19</v>
      </c>
      <c r="AL113" s="16" t="str">
        <f t="shared" si="76"/>
        <v>1T19</v>
      </c>
      <c r="AM113" s="16">
        <f t="shared" si="76"/>
        <v>2018</v>
      </c>
      <c r="AN113" s="16" t="str">
        <f t="shared" si="76"/>
        <v>4T18</v>
      </c>
      <c r="AO113" s="16" t="str">
        <f t="shared" si="76"/>
        <v>3T18</v>
      </c>
      <c r="AP113" s="16" t="str">
        <f t="shared" si="76"/>
        <v>2T18</v>
      </c>
      <c r="AQ113" s="16" t="str">
        <f t="shared" si="76"/>
        <v>1T18</v>
      </c>
      <c r="AR113" s="16">
        <f t="shared" si="76"/>
        <v>2017</v>
      </c>
      <c r="AS113" s="16" t="str">
        <f t="shared" si="76"/>
        <v>4T17</v>
      </c>
      <c r="AT113" s="16" t="str">
        <f t="shared" si="76"/>
        <v>3T17</v>
      </c>
      <c r="AU113" s="16" t="str">
        <f t="shared" si="76"/>
        <v>2T17</v>
      </c>
      <c r="AV113" s="16" t="str">
        <f t="shared" si="76"/>
        <v>1T17</v>
      </c>
      <c r="AW113" s="16">
        <f t="shared" si="76"/>
        <v>2016</v>
      </c>
      <c r="AX113" s="16" t="str">
        <f t="shared" si="76"/>
        <v>4T16</v>
      </c>
      <c r="AY113" s="16" t="str">
        <f t="shared" si="76"/>
        <v>3T16</v>
      </c>
      <c r="AZ113" s="16" t="str">
        <f t="shared" si="76"/>
        <v>2T16</v>
      </c>
      <c r="BA113" s="16" t="str">
        <f t="shared" si="76"/>
        <v>1T16</v>
      </c>
      <c r="BB113" s="16">
        <f t="shared" si="76"/>
        <v>2015</v>
      </c>
      <c r="BC113" s="16" t="str">
        <f t="shared" si="76"/>
        <v>4T15</v>
      </c>
      <c r="BD113" s="16" t="str">
        <f t="shared" si="76"/>
        <v>3T15</v>
      </c>
      <c r="BE113" s="16" t="str">
        <f t="shared" si="76"/>
        <v>2T15</v>
      </c>
      <c r="BF113" s="16" t="str">
        <f t="shared" si="76"/>
        <v>1T15</v>
      </c>
      <c r="BG113" s="16">
        <f t="shared" si="76"/>
        <v>2014</v>
      </c>
      <c r="BH113" s="16" t="str">
        <f t="shared" si="76"/>
        <v>4T14</v>
      </c>
      <c r="BI113" s="16" t="str">
        <f t="shared" si="76"/>
        <v>3T14</v>
      </c>
      <c r="BJ113" s="16" t="str">
        <f t="shared" si="76"/>
        <v>2T14</v>
      </c>
      <c r="BK113" s="16" t="str">
        <f t="shared" si="76"/>
        <v>1T14</v>
      </c>
      <c r="BL113" s="16">
        <f t="shared" si="76"/>
        <v>2013</v>
      </c>
      <c r="BM113" s="16" t="str">
        <f t="shared" si="76"/>
        <v>4T13</v>
      </c>
      <c r="BN113" s="16" t="str">
        <f t="shared" si="76"/>
        <v>3T13</v>
      </c>
      <c r="BO113" s="16" t="str">
        <f t="shared" si="76"/>
        <v>2T13</v>
      </c>
      <c r="BP113" s="16" t="str">
        <f t="shared" si="76"/>
        <v>1T13</v>
      </c>
      <c r="BQ113" s="16">
        <f t="shared" si="76"/>
        <v>2012</v>
      </c>
      <c r="BR113" s="16" t="str">
        <f t="shared" si="76"/>
        <v>4T12</v>
      </c>
      <c r="BS113" s="16" t="str">
        <f t="shared" si="76"/>
        <v>3T12</v>
      </c>
      <c r="BT113" s="16" t="str">
        <f t="shared" si="76"/>
        <v>2T12</v>
      </c>
      <c r="BU113" s="16" t="str">
        <f t="shared" si="76"/>
        <v>1T12</v>
      </c>
      <c r="BV113" s="16">
        <f t="shared" si="76"/>
        <v>2011</v>
      </c>
      <c r="BW113" s="16" t="str">
        <f t="shared" ref="BW113:BZ113" si="77">BW7</f>
        <v>4T11</v>
      </c>
      <c r="BX113" s="16" t="str">
        <f t="shared" si="77"/>
        <v>3T11</v>
      </c>
      <c r="BY113" s="16" t="str">
        <f t="shared" si="77"/>
        <v>2T11</v>
      </c>
      <c r="BZ113" s="16" t="str">
        <f t="shared" si="77"/>
        <v>1T11</v>
      </c>
    </row>
    <row r="114" spans="1:78" s="59" customFormat="1" outlineLevel="1" x14ac:dyDescent="0.2">
      <c r="A114" s="33" t="s">
        <v>114</v>
      </c>
      <c r="B114" s="24">
        <f t="shared" ref="B114" si="78">B17</f>
        <v>3101.5134639461698</v>
      </c>
      <c r="C114" s="24">
        <f t="shared" ref="C114:E114" si="79">C17</f>
        <v>3110.4412128414901</v>
      </c>
      <c r="D114" s="97">
        <f t="shared" si="79"/>
        <v>2812</v>
      </c>
      <c r="E114" s="24">
        <f t="shared" si="79"/>
        <v>2812</v>
      </c>
      <c r="F114" s="24">
        <f>F17</f>
        <v>2824.3651948377601</v>
      </c>
      <c r="G114" s="24">
        <f>G17</f>
        <v>2780.68813080164</v>
      </c>
      <c r="H114" s="24">
        <f>H17</f>
        <v>2546.4635469322898</v>
      </c>
      <c r="I114" s="97">
        <f>I17</f>
        <v>2370.9377920992333</v>
      </c>
      <c r="J114" s="24">
        <f t="shared" ref="J114:BU114" si="80">J17</f>
        <v>2370.9377920992333</v>
      </c>
      <c r="K114" s="24">
        <f t="shared" si="80"/>
        <v>1997.2161196941099</v>
      </c>
      <c r="L114" s="24">
        <f t="shared" si="80"/>
        <v>1864.19372422178</v>
      </c>
      <c r="M114" s="24">
        <f t="shared" si="80"/>
        <v>1719.9563336376864</v>
      </c>
      <c r="N114" s="97">
        <f t="shared" si="80"/>
        <v>1541.1152618058072</v>
      </c>
      <c r="O114" s="24">
        <f t="shared" si="80"/>
        <v>1541.1152618058072</v>
      </c>
      <c r="P114" s="24">
        <f t="shared" si="80"/>
        <v>1522.8382424775641</v>
      </c>
      <c r="Q114" s="24">
        <f t="shared" si="80"/>
        <v>1404.4859659784697</v>
      </c>
      <c r="R114" s="24">
        <f t="shared" si="80"/>
        <v>1370.7</v>
      </c>
      <c r="S114" s="97">
        <f t="shared" si="80"/>
        <v>1391.9</v>
      </c>
      <c r="T114" s="24">
        <f t="shared" si="80"/>
        <v>1391.9</v>
      </c>
      <c r="U114" s="24">
        <f t="shared" si="80"/>
        <v>1416.1</v>
      </c>
      <c r="V114" s="24">
        <f t="shared" si="80"/>
        <v>1552.9</v>
      </c>
      <c r="W114" s="24">
        <f t="shared" si="80"/>
        <v>1566.9</v>
      </c>
      <c r="X114" s="97">
        <f t="shared" si="80"/>
        <v>1605.5</v>
      </c>
      <c r="Y114" s="24">
        <f t="shared" si="80"/>
        <v>1605.5</v>
      </c>
      <c r="Z114" s="24">
        <f t="shared" si="80"/>
        <v>1361.9</v>
      </c>
      <c r="AA114" s="24">
        <f t="shared" si="80"/>
        <v>1275.4000000000001</v>
      </c>
      <c r="AB114" s="24">
        <f t="shared" si="80"/>
        <v>1077.5</v>
      </c>
      <c r="AC114" s="97">
        <f t="shared" si="80"/>
        <v>949.5</v>
      </c>
      <c r="AD114" s="24">
        <f t="shared" si="80"/>
        <v>949.5</v>
      </c>
      <c r="AE114" s="24">
        <f t="shared" si="80"/>
        <v>745.3</v>
      </c>
      <c r="AF114" s="24">
        <f t="shared" si="80"/>
        <v>687</v>
      </c>
      <c r="AG114" s="24">
        <f t="shared" si="80"/>
        <v>638.5</v>
      </c>
      <c r="AH114" s="97">
        <f t="shared" si="80"/>
        <v>555.20000000000005</v>
      </c>
      <c r="AI114" s="24">
        <f t="shared" si="80"/>
        <v>555.20000000000005</v>
      </c>
      <c r="AJ114" s="24">
        <f t="shared" si="80"/>
        <v>582.70000000000005</v>
      </c>
      <c r="AK114" s="24">
        <f t="shared" si="80"/>
        <v>528.6</v>
      </c>
      <c r="AL114" s="24">
        <f t="shared" si="80"/>
        <v>531.5</v>
      </c>
      <c r="AM114" s="97">
        <f t="shared" si="80"/>
        <v>546.70000000000005</v>
      </c>
      <c r="AN114" s="24">
        <f t="shared" si="80"/>
        <v>546.70000000000005</v>
      </c>
      <c r="AO114" s="24">
        <f t="shared" si="80"/>
        <v>524</v>
      </c>
      <c r="AP114" s="24">
        <f t="shared" si="80"/>
        <v>480.5</v>
      </c>
      <c r="AQ114" s="24">
        <f t="shared" si="80"/>
        <v>422.8</v>
      </c>
      <c r="AR114" s="97">
        <f t="shared" si="80"/>
        <v>325.10000000000002</v>
      </c>
      <c r="AS114" s="24">
        <f t="shared" si="80"/>
        <v>325.10000000000002</v>
      </c>
      <c r="AT114" s="24">
        <f t="shared" si="80"/>
        <v>302.2</v>
      </c>
      <c r="AU114" s="24">
        <f t="shared" si="80"/>
        <v>299.7</v>
      </c>
      <c r="AV114" s="24">
        <f t="shared" si="80"/>
        <v>257.10000000000002</v>
      </c>
      <c r="AW114" s="97">
        <f t="shared" si="80"/>
        <v>255.4</v>
      </c>
      <c r="AX114" s="24">
        <f t="shared" si="80"/>
        <v>255.4</v>
      </c>
      <c r="AY114" s="24">
        <f t="shared" si="80"/>
        <v>281.7</v>
      </c>
      <c r="AZ114" s="24">
        <f t="shared" si="80"/>
        <v>314.8</v>
      </c>
      <c r="BA114" s="24">
        <f t="shared" si="80"/>
        <v>294.3</v>
      </c>
      <c r="BB114" s="97">
        <f t="shared" si="80"/>
        <v>275.3</v>
      </c>
      <c r="BC114" s="24">
        <f t="shared" si="80"/>
        <v>275.3</v>
      </c>
      <c r="BD114" s="24">
        <f t="shared" si="80"/>
        <v>258.60000000000002</v>
      </c>
      <c r="BE114" s="24">
        <f t="shared" si="80"/>
        <v>246.7</v>
      </c>
      <c r="BF114" s="24">
        <f t="shared" si="80"/>
        <v>194.2</v>
      </c>
      <c r="BG114" s="97">
        <f t="shared" si="80"/>
        <v>130.6</v>
      </c>
      <c r="BH114" s="24">
        <f t="shared" si="80"/>
        <v>130.6</v>
      </c>
      <c r="BI114" s="24">
        <f t="shared" si="80"/>
        <v>138.4</v>
      </c>
      <c r="BJ114" s="24">
        <f t="shared" si="80"/>
        <v>199.2</v>
      </c>
      <c r="BK114" s="24">
        <f t="shared" si="80"/>
        <v>197.9</v>
      </c>
      <c r="BL114" s="97">
        <f t="shared" si="80"/>
        <v>238.2</v>
      </c>
      <c r="BM114" s="24">
        <f t="shared" si="80"/>
        <v>238.2</v>
      </c>
      <c r="BN114" s="24">
        <f t="shared" si="80"/>
        <v>267.3</v>
      </c>
      <c r="BO114" s="24">
        <f t="shared" si="80"/>
        <v>301</v>
      </c>
      <c r="BP114" s="24">
        <f t="shared" si="80"/>
        <v>327.7</v>
      </c>
      <c r="BQ114" s="97">
        <f t="shared" si="80"/>
        <v>553.4</v>
      </c>
      <c r="BR114" s="24">
        <f t="shared" si="80"/>
        <v>553.4</v>
      </c>
      <c r="BS114" s="24">
        <f t="shared" si="80"/>
        <v>746.2</v>
      </c>
      <c r="BT114" s="24">
        <f t="shared" si="80"/>
        <v>959.8</v>
      </c>
      <c r="BU114" s="24">
        <f t="shared" si="80"/>
        <v>1056.4000000000001</v>
      </c>
      <c r="BV114" s="97">
        <f t="shared" ref="BV114:BZ114" si="81">BV17</f>
        <v>1315.7</v>
      </c>
      <c r="BW114" s="24">
        <f t="shared" si="81"/>
        <v>1315.7</v>
      </c>
      <c r="BX114" s="24">
        <f t="shared" si="81"/>
        <v>1440</v>
      </c>
      <c r="BY114" s="24">
        <f t="shared" si="81"/>
        <v>1597.6</v>
      </c>
      <c r="BZ114" s="24">
        <f t="shared" si="81"/>
        <v>1690.6</v>
      </c>
    </row>
    <row r="115" spans="1:78" s="59" customFormat="1" outlineLevel="1" x14ac:dyDescent="0.2">
      <c r="A115" s="33" t="s">
        <v>166</v>
      </c>
      <c r="B115" s="24">
        <f t="shared" ref="B115" si="82">-B114+B116</f>
        <v>-1897.0759106155101</v>
      </c>
      <c r="C115" s="24">
        <f t="shared" ref="C115:E115" si="83">-C114+C116</f>
        <v>-2011.84945814767</v>
      </c>
      <c r="D115" s="97">
        <f t="shared" si="83"/>
        <v>-1861.9</v>
      </c>
      <c r="E115" s="24">
        <f t="shared" si="83"/>
        <v>-1861.9</v>
      </c>
      <c r="F115" s="24">
        <f>-F114+F116</f>
        <v>-1844.4780501852899</v>
      </c>
      <c r="G115" s="24">
        <f>-G114+G116</f>
        <v>-1813.0011957480301</v>
      </c>
      <c r="H115" s="24">
        <f>-H114+H116</f>
        <v>-1676.73183407327</v>
      </c>
      <c r="I115" s="97">
        <f>-I114+I116</f>
        <v>-1596.8413810312611</v>
      </c>
      <c r="J115" s="24">
        <f t="shared" ref="J115" si="84">-J114+J116</f>
        <v>-1596.8413810312611</v>
      </c>
      <c r="K115" s="24">
        <f>-K114+K116</f>
        <v>-1285.9246421392099</v>
      </c>
      <c r="L115" s="24">
        <f>-L114+L116</f>
        <v>-1197</v>
      </c>
      <c r="M115" s="24">
        <f>-M114+M116</f>
        <v>-1123.7442440930902</v>
      </c>
      <c r="N115" s="97">
        <f t="shared" ref="N115:BY115" si="85">-N114+N116</f>
        <v>-1024.6240666978999</v>
      </c>
      <c r="O115" s="24">
        <f t="shared" si="85"/>
        <v>-1024.6240666978999</v>
      </c>
      <c r="P115" s="24">
        <f t="shared" si="85"/>
        <v>-1018.6123427842899</v>
      </c>
      <c r="Q115" s="24">
        <f t="shared" si="85"/>
        <v>-963.44169622802497</v>
      </c>
      <c r="R115" s="24">
        <f t="shared" si="85"/>
        <v>-961</v>
      </c>
      <c r="S115" s="97">
        <f t="shared" si="85"/>
        <v>-1034.3000000000002</v>
      </c>
      <c r="T115" s="24">
        <f t="shared" si="85"/>
        <v>-1034.3000000000002</v>
      </c>
      <c r="U115" s="24">
        <f t="shared" si="85"/>
        <v>-1052.3999999999999</v>
      </c>
      <c r="V115" s="24">
        <f t="shared" si="85"/>
        <v>-1166.7</v>
      </c>
      <c r="W115" s="24">
        <f t="shared" si="85"/>
        <v>-1194.4000000000001</v>
      </c>
      <c r="X115" s="97">
        <f t="shared" si="85"/>
        <v>-1209.7</v>
      </c>
      <c r="Y115" s="24">
        <f t="shared" si="85"/>
        <v>-1209.7</v>
      </c>
      <c r="Z115" s="24">
        <f t="shared" si="85"/>
        <v>-924.50000000000011</v>
      </c>
      <c r="AA115" s="24">
        <f t="shared" si="85"/>
        <v>-858.40000000000009</v>
      </c>
      <c r="AB115" s="24">
        <f t="shared" si="85"/>
        <v>-710.5</v>
      </c>
      <c r="AC115" s="97">
        <f t="shared" si="85"/>
        <v>-615.6</v>
      </c>
      <c r="AD115" s="24">
        <f t="shared" si="85"/>
        <v>-615.6</v>
      </c>
      <c r="AE115" s="24">
        <f t="shared" si="85"/>
        <v>-474.9</v>
      </c>
      <c r="AF115" s="24">
        <f t="shared" si="85"/>
        <v>-431.9</v>
      </c>
      <c r="AG115" s="24">
        <f t="shared" si="85"/>
        <v>-393.2</v>
      </c>
      <c r="AH115" s="97">
        <f t="shared" si="85"/>
        <v>-337.50000000000006</v>
      </c>
      <c r="AI115" s="24">
        <f t="shared" si="85"/>
        <v>-337.50000000000006</v>
      </c>
      <c r="AJ115" s="24">
        <f t="shared" si="85"/>
        <v>-357.20000000000005</v>
      </c>
      <c r="AK115" s="24">
        <f t="shared" si="85"/>
        <v>-328.40000000000003</v>
      </c>
      <c r="AL115" s="24">
        <f t="shared" si="85"/>
        <v>-306.39999999999998</v>
      </c>
      <c r="AM115" s="97">
        <f t="shared" si="85"/>
        <v>-308.40000000000003</v>
      </c>
      <c r="AN115" s="24">
        <f t="shared" si="85"/>
        <v>-308.40000000000003</v>
      </c>
      <c r="AO115" s="24">
        <f t="shared" si="85"/>
        <v>-293.7</v>
      </c>
      <c r="AP115" s="24">
        <f t="shared" si="85"/>
        <v>-270.7</v>
      </c>
      <c r="AQ115" s="24">
        <f t="shared" si="85"/>
        <v>-233.9</v>
      </c>
      <c r="AR115" s="97">
        <f t="shared" si="85"/>
        <v>-167.10000000000002</v>
      </c>
      <c r="AS115" s="24">
        <f t="shared" si="85"/>
        <v>-167.10000000000002</v>
      </c>
      <c r="AT115" s="24">
        <f t="shared" si="85"/>
        <v>-157.19999999999999</v>
      </c>
      <c r="AU115" s="24">
        <f t="shared" si="85"/>
        <v>-152.5</v>
      </c>
      <c r="AV115" s="24">
        <f t="shared" si="85"/>
        <v>-144.90000000000003</v>
      </c>
      <c r="AW115" s="97">
        <f t="shared" si="85"/>
        <v>-136.5</v>
      </c>
      <c r="AX115" s="24">
        <f t="shared" si="85"/>
        <v>-136.5</v>
      </c>
      <c r="AY115" s="24">
        <f t="shared" si="85"/>
        <v>-157.89999999999998</v>
      </c>
      <c r="AZ115" s="24">
        <f t="shared" si="85"/>
        <v>-179</v>
      </c>
      <c r="BA115" s="24">
        <f t="shared" si="85"/>
        <v>-169.20000000000002</v>
      </c>
      <c r="BB115" s="97">
        <f t="shared" si="85"/>
        <v>-149.9</v>
      </c>
      <c r="BC115" s="24">
        <f t="shared" si="85"/>
        <v>-149.9</v>
      </c>
      <c r="BD115" s="24">
        <f t="shared" si="85"/>
        <v>-143.00000000000003</v>
      </c>
      <c r="BE115" s="24">
        <f t="shared" si="85"/>
        <v>-140</v>
      </c>
      <c r="BF115" s="24">
        <f t="shared" si="85"/>
        <v>-116.19999999999999</v>
      </c>
      <c r="BG115" s="97">
        <f t="shared" si="85"/>
        <v>-86.699999999999989</v>
      </c>
      <c r="BH115" s="24">
        <f t="shared" si="85"/>
        <v>-86.699999999999989</v>
      </c>
      <c r="BI115" s="24">
        <f t="shared" si="85"/>
        <v>-94.5</v>
      </c>
      <c r="BJ115" s="24">
        <f t="shared" si="85"/>
        <v>-134.1</v>
      </c>
      <c r="BK115" s="24">
        <f t="shared" si="85"/>
        <v>-135.19999999999999</v>
      </c>
      <c r="BL115" s="97">
        <f t="shared" si="85"/>
        <v>-167.79999999999998</v>
      </c>
      <c r="BM115" s="24">
        <f t="shared" si="85"/>
        <v>-167.79999999999998</v>
      </c>
      <c r="BN115" s="24">
        <f t="shared" si="85"/>
        <v>-200.10000000000002</v>
      </c>
      <c r="BO115" s="24">
        <f t="shared" si="85"/>
        <v>-233.9</v>
      </c>
      <c r="BP115" s="24">
        <f t="shared" si="85"/>
        <v>-260</v>
      </c>
      <c r="BQ115" s="97">
        <f t="shared" si="85"/>
        <v>-385.2</v>
      </c>
      <c r="BR115" s="24">
        <f t="shared" si="85"/>
        <v>-385.2</v>
      </c>
      <c r="BS115" s="24">
        <f t="shared" si="85"/>
        <v>-501.40000000000003</v>
      </c>
      <c r="BT115" s="24">
        <f t="shared" si="85"/>
        <v>-647.09999999999991</v>
      </c>
      <c r="BU115" s="24">
        <f t="shared" si="85"/>
        <v>-788.00000000000011</v>
      </c>
      <c r="BV115" s="97">
        <f t="shared" si="85"/>
        <v>-977.7</v>
      </c>
      <c r="BW115" s="24">
        <f t="shared" si="85"/>
        <v>-977.7</v>
      </c>
      <c r="BX115" s="24">
        <f t="shared" si="85"/>
        <v>-944.8</v>
      </c>
      <c r="BY115" s="24">
        <f t="shared" si="85"/>
        <v>-1054.0999999999999</v>
      </c>
      <c r="BZ115" s="24">
        <f t="shared" ref="BZ115" si="86">-BZ114+BZ116</f>
        <v>-1081.5999999999999</v>
      </c>
    </row>
    <row r="116" spans="1:78" s="59" customFormat="1" outlineLevel="1" x14ac:dyDescent="0.2">
      <c r="A116" s="19" t="s">
        <v>285</v>
      </c>
      <c r="B116" s="54">
        <f t="shared" ref="B116:B117" si="87">B18</f>
        <v>1204.4375533306597</v>
      </c>
      <c r="C116" s="54">
        <f t="shared" ref="C116:BN117" si="88">C18</f>
        <v>1098.5917546938201</v>
      </c>
      <c r="D116" s="108">
        <f t="shared" si="88"/>
        <v>950.1</v>
      </c>
      <c r="E116" s="54">
        <f t="shared" si="88"/>
        <v>950.1</v>
      </c>
      <c r="F116" s="54">
        <f t="shared" si="88"/>
        <v>979.88714465247017</v>
      </c>
      <c r="G116" s="54">
        <f t="shared" si="88"/>
        <v>967.68693505360989</v>
      </c>
      <c r="H116" s="54">
        <f t="shared" si="88"/>
        <v>869.73171285901981</v>
      </c>
      <c r="I116" s="108">
        <f t="shared" si="88"/>
        <v>774.09641106797221</v>
      </c>
      <c r="J116" s="54">
        <f t="shared" si="88"/>
        <v>774.09641106797221</v>
      </c>
      <c r="K116" s="54">
        <f t="shared" si="88"/>
        <v>711.29147755489998</v>
      </c>
      <c r="L116" s="54">
        <f t="shared" si="88"/>
        <v>667.19372422178003</v>
      </c>
      <c r="M116" s="54">
        <f t="shared" si="88"/>
        <v>596.21208954459621</v>
      </c>
      <c r="N116" s="108">
        <f t="shared" si="88"/>
        <v>516.49119510790729</v>
      </c>
      <c r="O116" s="54">
        <f t="shared" si="88"/>
        <v>516.49119510790729</v>
      </c>
      <c r="P116" s="54">
        <f t="shared" si="88"/>
        <v>504.22589969327419</v>
      </c>
      <c r="Q116" s="54">
        <f t="shared" si="88"/>
        <v>441.04426975044476</v>
      </c>
      <c r="R116" s="54">
        <f t="shared" si="88"/>
        <v>409.7</v>
      </c>
      <c r="S116" s="108">
        <f t="shared" si="88"/>
        <v>357.6</v>
      </c>
      <c r="T116" s="54">
        <f t="shared" si="88"/>
        <v>357.6</v>
      </c>
      <c r="U116" s="54">
        <f t="shared" si="88"/>
        <v>363.7</v>
      </c>
      <c r="V116" s="54">
        <f t="shared" si="88"/>
        <v>386.2</v>
      </c>
      <c r="W116" s="54">
        <f t="shared" si="88"/>
        <v>372.5</v>
      </c>
      <c r="X116" s="108">
        <f t="shared" si="88"/>
        <v>395.8</v>
      </c>
      <c r="Y116" s="54">
        <f t="shared" si="88"/>
        <v>395.8</v>
      </c>
      <c r="Z116" s="54">
        <f t="shared" si="88"/>
        <v>437.4</v>
      </c>
      <c r="AA116" s="54">
        <f t="shared" si="88"/>
        <v>417</v>
      </c>
      <c r="AB116" s="54">
        <f t="shared" si="88"/>
        <v>367</v>
      </c>
      <c r="AC116" s="108">
        <f t="shared" si="88"/>
        <v>333.9</v>
      </c>
      <c r="AD116" s="54">
        <f t="shared" si="88"/>
        <v>333.9</v>
      </c>
      <c r="AE116" s="54">
        <f t="shared" si="88"/>
        <v>270.39999999999998</v>
      </c>
      <c r="AF116" s="54">
        <f t="shared" si="88"/>
        <v>255.1</v>
      </c>
      <c r="AG116" s="54">
        <f t="shared" si="88"/>
        <v>245.3</v>
      </c>
      <c r="AH116" s="108">
        <f t="shared" si="88"/>
        <v>217.7</v>
      </c>
      <c r="AI116" s="54">
        <f t="shared" si="88"/>
        <v>217.7</v>
      </c>
      <c r="AJ116" s="54">
        <f t="shared" si="88"/>
        <v>225.5</v>
      </c>
      <c r="AK116" s="54">
        <f t="shared" si="88"/>
        <v>200.2</v>
      </c>
      <c r="AL116" s="54">
        <f t="shared" si="88"/>
        <v>225.1</v>
      </c>
      <c r="AM116" s="108">
        <f t="shared" si="88"/>
        <v>238.3</v>
      </c>
      <c r="AN116" s="54">
        <f t="shared" si="88"/>
        <v>238.3</v>
      </c>
      <c r="AO116" s="54">
        <f t="shared" si="88"/>
        <v>230.3</v>
      </c>
      <c r="AP116" s="54">
        <f t="shared" si="88"/>
        <v>209.8</v>
      </c>
      <c r="AQ116" s="54">
        <f t="shared" si="88"/>
        <v>188.9</v>
      </c>
      <c r="AR116" s="108">
        <f t="shared" si="88"/>
        <v>158</v>
      </c>
      <c r="AS116" s="54">
        <f t="shared" si="88"/>
        <v>158</v>
      </c>
      <c r="AT116" s="54">
        <f t="shared" si="88"/>
        <v>145</v>
      </c>
      <c r="AU116" s="54">
        <f t="shared" si="88"/>
        <v>147.19999999999999</v>
      </c>
      <c r="AV116" s="54">
        <f t="shared" si="88"/>
        <v>112.2</v>
      </c>
      <c r="AW116" s="108">
        <f t="shared" si="88"/>
        <v>118.9</v>
      </c>
      <c r="AX116" s="54">
        <f t="shared" si="88"/>
        <v>118.9</v>
      </c>
      <c r="AY116" s="54">
        <f t="shared" si="88"/>
        <v>123.8</v>
      </c>
      <c r="AZ116" s="54">
        <f t="shared" si="88"/>
        <v>135.80000000000001</v>
      </c>
      <c r="BA116" s="54">
        <f t="shared" si="88"/>
        <v>125.1</v>
      </c>
      <c r="BB116" s="108">
        <f t="shared" si="88"/>
        <v>125.4</v>
      </c>
      <c r="BC116" s="54">
        <f t="shared" si="88"/>
        <v>125.4</v>
      </c>
      <c r="BD116" s="54">
        <f t="shared" si="88"/>
        <v>115.6</v>
      </c>
      <c r="BE116" s="54">
        <f t="shared" si="88"/>
        <v>106.7</v>
      </c>
      <c r="BF116" s="54">
        <f t="shared" si="88"/>
        <v>78</v>
      </c>
      <c r="BG116" s="108">
        <f t="shared" si="88"/>
        <v>43.9</v>
      </c>
      <c r="BH116" s="54">
        <f t="shared" si="88"/>
        <v>43.9</v>
      </c>
      <c r="BI116" s="54">
        <f t="shared" si="88"/>
        <v>43.9</v>
      </c>
      <c r="BJ116" s="54">
        <f t="shared" si="88"/>
        <v>65.099999999999994</v>
      </c>
      <c r="BK116" s="54">
        <f t="shared" si="88"/>
        <v>62.7</v>
      </c>
      <c r="BL116" s="108">
        <f t="shared" si="88"/>
        <v>70.400000000000006</v>
      </c>
      <c r="BM116" s="54">
        <f t="shared" si="88"/>
        <v>70.400000000000006</v>
      </c>
      <c r="BN116" s="54">
        <f t="shared" si="88"/>
        <v>67.2</v>
      </c>
      <c r="BO116" s="54">
        <f t="shared" ref="BO116:BY117" si="89">BO18</f>
        <v>67.099999999999994</v>
      </c>
      <c r="BP116" s="54">
        <f t="shared" si="89"/>
        <v>67.7</v>
      </c>
      <c r="BQ116" s="108">
        <f t="shared" si="89"/>
        <v>168.2</v>
      </c>
      <c r="BR116" s="54">
        <f t="shared" si="89"/>
        <v>168.2</v>
      </c>
      <c r="BS116" s="54">
        <f t="shared" si="89"/>
        <v>244.8</v>
      </c>
      <c r="BT116" s="54">
        <f t="shared" si="89"/>
        <v>312.7</v>
      </c>
      <c r="BU116" s="54">
        <f t="shared" si="89"/>
        <v>268.39999999999998</v>
      </c>
      <c r="BV116" s="108">
        <f t="shared" si="89"/>
        <v>338</v>
      </c>
      <c r="BW116" s="54">
        <f t="shared" si="89"/>
        <v>338</v>
      </c>
      <c r="BX116" s="54">
        <f t="shared" si="89"/>
        <v>495.2</v>
      </c>
      <c r="BY116" s="54">
        <f t="shared" si="89"/>
        <v>543.5</v>
      </c>
      <c r="BZ116" s="54">
        <f>BZ18</f>
        <v>609</v>
      </c>
    </row>
    <row r="117" spans="1:78" s="59" customFormat="1" outlineLevel="1" x14ac:dyDescent="0.2">
      <c r="A117" s="127" t="s">
        <v>167</v>
      </c>
      <c r="B117" s="65">
        <f t="shared" si="87"/>
        <v>0.3883386505755192</v>
      </c>
      <c r="C117" s="65">
        <f t="shared" si="88"/>
        <v>0.35319482977471883</v>
      </c>
      <c r="D117" s="109">
        <f t="shared" si="88"/>
        <v>0.33800000000000002</v>
      </c>
      <c r="E117" s="65">
        <f t="shared" si="88"/>
        <v>0.33800000000000002</v>
      </c>
      <c r="F117" s="65">
        <f t="shared" si="88"/>
        <v>0.34694066703677739</v>
      </c>
      <c r="G117" s="65">
        <f t="shared" si="88"/>
        <v>0.34800268477955382</v>
      </c>
      <c r="H117" s="65">
        <f t="shared" si="88"/>
        <v>0.34154492959727645</v>
      </c>
      <c r="I117" s="109">
        <f t="shared" si="88"/>
        <v>0.32649376700119392</v>
      </c>
      <c r="J117" s="65">
        <f t="shared" si="88"/>
        <v>0.32649376700119392</v>
      </c>
      <c r="K117" s="65">
        <f t="shared" si="88"/>
        <v>0.3561414663846395</v>
      </c>
      <c r="L117" s="65">
        <f t="shared" si="88"/>
        <v>0.35789935109898757</v>
      </c>
      <c r="M117" s="65">
        <f t="shared" si="88"/>
        <v>0.34664373617184513</v>
      </c>
      <c r="N117" s="109">
        <f t="shared" si="88"/>
        <v>0.33514118502902041</v>
      </c>
      <c r="O117" s="65">
        <f t="shared" si="88"/>
        <v>0.33514118502902041</v>
      </c>
      <c r="P117" s="65">
        <f t="shared" si="88"/>
        <v>0.33110929685672308</v>
      </c>
      <c r="Q117" s="65">
        <f t="shared" si="88"/>
        <v>0.31402540177265525</v>
      </c>
      <c r="R117" s="65">
        <f t="shared" si="88"/>
        <v>0.30399999999999999</v>
      </c>
      <c r="S117" s="109">
        <f t="shared" si="88"/>
        <v>0.25700000000000001</v>
      </c>
      <c r="T117" s="65">
        <f t="shared" si="88"/>
        <v>0.25700000000000001</v>
      </c>
      <c r="U117" s="65">
        <f t="shared" si="88"/>
        <v>0.25700000000000001</v>
      </c>
      <c r="V117" s="65">
        <f t="shared" si="88"/>
        <v>0.249</v>
      </c>
      <c r="W117" s="65">
        <f t="shared" si="88"/>
        <v>0.23799999999999999</v>
      </c>
      <c r="X117" s="109">
        <f t="shared" si="88"/>
        <v>0.246</v>
      </c>
      <c r="Y117" s="65">
        <f t="shared" si="88"/>
        <v>0.246</v>
      </c>
      <c r="Z117" s="65">
        <f t="shared" si="88"/>
        <v>0.32100000000000001</v>
      </c>
      <c r="AA117" s="65">
        <f t="shared" si="88"/>
        <v>0.32700000000000001</v>
      </c>
      <c r="AB117" s="65">
        <f t="shared" si="88"/>
        <v>0.34100000000000003</v>
      </c>
      <c r="AC117" s="109">
        <f t="shared" si="88"/>
        <v>0.35199999999999998</v>
      </c>
      <c r="AD117" s="65">
        <f t="shared" si="88"/>
        <v>0.35199999999999998</v>
      </c>
      <c r="AE117" s="65">
        <f t="shared" si="88"/>
        <v>0.36299999999999999</v>
      </c>
      <c r="AF117" s="65">
        <f t="shared" si="88"/>
        <v>0.371</v>
      </c>
      <c r="AG117" s="65">
        <f t="shared" si="88"/>
        <v>0.38400000000000001</v>
      </c>
      <c r="AH117" s="109">
        <f t="shared" si="88"/>
        <v>0.39200000000000002</v>
      </c>
      <c r="AI117" s="65">
        <f t="shared" si="88"/>
        <v>0.39200000000000002</v>
      </c>
      <c r="AJ117" s="65">
        <f t="shared" si="88"/>
        <v>0.38700000000000001</v>
      </c>
      <c r="AK117" s="65">
        <f t="shared" si="88"/>
        <v>0.379</v>
      </c>
      <c r="AL117" s="65">
        <f t="shared" si="88"/>
        <v>0.42399999999999999</v>
      </c>
      <c r="AM117" s="109">
        <f t="shared" si="88"/>
        <v>0.436</v>
      </c>
      <c r="AN117" s="65">
        <f t="shared" si="88"/>
        <v>0.436</v>
      </c>
      <c r="AO117" s="65">
        <f t="shared" si="88"/>
        <v>0.439</v>
      </c>
      <c r="AP117" s="65">
        <f t="shared" si="88"/>
        <v>0.437</v>
      </c>
      <c r="AQ117" s="65">
        <f t="shared" si="88"/>
        <v>0.44700000000000001</v>
      </c>
      <c r="AR117" s="109">
        <f t="shared" si="88"/>
        <v>0.48599999999999999</v>
      </c>
      <c r="AS117" s="65">
        <f t="shared" si="88"/>
        <v>0.48599999999999999</v>
      </c>
      <c r="AT117" s="65">
        <f t="shared" si="88"/>
        <v>0.48</v>
      </c>
      <c r="AU117" s="65">
        <f t="shared" si="88"/>
        <v>0.49099999999999999</v>
      </c>
      <c r="AV117" s="65">
        <f t="shared" si="88"/>
        <v>0.436</v>
      </c>
      <c r="AW117" s="109">
        <f t="shared" si="88"/>
        <v>0.46500000000000002</v>
      </c>
      <c r="AX117" s="65">
        <f t="shared" si="88"/>
        <v>0.46500000000000002</v>
      </c>
      <c r="AY117" s="65">
        <f t="shared" si="88"/>
        <v>0.439</v>
      </c>
      <c r="AZ117" s="65">
        <f t="shared" si="88"/>
        <v>0.43099999999999999</v>
      </c>
      <c r="BA117" s="65">
        <f t="shared" si="88"/>
        <v>0.42499999999999999</v>
      </c>
      <c r="BB117" s="109">
        <f t="shared" si="88"/>
        <v>0.45500000000000002</v>
      </c>
      <c r="BC117" s="65">
        <f t="shared" si="88"/>
        <v>0.45500000000000002</v>
      </c>
      <c r="BD117" s="65">
        <f t="shared" si="88"/>
        <v>0.44700000000000001</v>
      </c>
      <c r="BE117" s="65">
        <f t="shared" si="88"/>
        <v>0.432</v>
      </c>
      <c r="BF117" s="65">
        <f t="shared" si="88"/>
        <v>0.40200000000000002</v>
      </c>
      <c r="BG117" s="109">
        <f t="shared" si="88"/>
        <v>0.33600000000000002</v>
      </c>
      <c r="BH117" s="65">
        <f t="shared" si="88"/>
        <v>0.33600000000000002</v>
      </c>
      <c r="BI117" s="65">
        <f t="shared" si="88"/>
        <v>0.317</v>
      </c>
      <c r="BJ117" s="65">
        <f t="shared" si="88"/>
        <v>0.32700000000000001</v>
      </c>
      <c r="BK117" s="65">
        <f t="shared" si="88"/>
        <v>0.317</v>
      </c>
      <c r="BL117" s="109">
        <f t="shared" si="88"/>
        <v>0.29599999999999999</v>
      </c>
      <c r="BM117" s="65">
        <f t="shared" si="88"/>
        <v>0.29599999999999999</v>
      </c>
      <c r="BN117" s="65">
        <f t="shared" si="88"/>
        <v>0.251</v>
      </c>
      <c r="BO117" s="65">
        <f t="shared" si="89"/>
        <v>0.223</v>
      </c>
      <c r="BP117" s="65">
        <f t="shared" si="89"/>
        <v>0.20699999999999999</v>
      </c>
      <c r="BQ117" s="109">
        <f t="shared" si="89"/>
        <v>0.30399999999999999</v>
      </c>
      <c r="BR117" s="65">
        <f t="shared" si="89"/>
        <v>0.30399999999999999</v>
      </c>
      <c r="BS117" s="65">
        <f t="shared" si="89"/>
        <v>0.32800000000000001</v>
      </c>
      <c r="BT117" s="65">
        <f t="shared" si="89"/>
        <v>0.32600000000000001</v>
      </c>
      <c r="BU117" s="65">
        <f t="shared" si="89"/>
        <v>0.254</v>
      </c>
      <c r="BV117" s="109">
        <f t="shared" si="89"/>
        <v>0.25700000000000001</v>
      </c>
      <c r="BW117" s="65">
        <f t="shared" si="89"/>
        <v>0.25700000000000001</v>
      </c>
      <c r="BX117" s="65">
        <f t="shared" si="89"/>
        <v>0.34399999999999997</v>
      </c>
      <c r="BY117" s="65">
        <f t="shared" si="89"/>
        <v>0.34</v>
      </c>
      <c r="BZ117" s="65">
        <f>BZ19</f>
        <v>0.36</v>
      </c>
    </row>
    <row r="118" spans="1:78" s="59" customFormat="1" outlineLevel="1" x14ac:dyDescent="0.2">
      <c r="A118" s="127" t="s">
        <v>286</v>
      </c>
      <c r="B118" s="65">
        <v>0.39000039708054091</v>
      </c>
      <c r="C118" s="65">
        <v>0.38346761672055524</v>
      </c>
      <c r="D118" s="109">
        <v>0.373</v>
      </c>
      <c r="E118" s="65">
        <v>0.373</v>
      </c>
      <c r="F118" s="65">
        <v>0.37906362031712698</v>
      </c>
      <c r="G118" s="65">
        <v>0.37701274236382398</v>
      </c>
      <c r="H118" s="65">
        <v>0.373</v>
      </c>
      <c r="I118" s="109">
        <v>0.35899999999999999</v>
      </c>
      <c r="J118" s="65">
        <v>0.35899999999999999</v>
      </c>
      <c r="K118" s="65">
        <v>0.38300000000000001</v>
      </c>
      <c r="L118" s="65">
        <v>0.379</v>
      </c>
      <c r="M118" s="65">
        <v>0.36799999999999999</v>
      </c>
      <c r="N118" s="109">
        <v>0.36</v>
      </c>
      <c r="O118" s="65">
        <v>0.36</v>
      </c>
      <c r="P118" s="65">
        <v>0.35499999999999998</v>
      </c>
      <c r="Q118" s="65">
        <v>0.379</v>
      </c>
      <c r="R118" s="65">
        <v>0.36799999999999999</v>
      </c>
      <c r="S118" s="109"/>
      <c r="T118" s="65"/>
      <c r="U118" s="65"/>
      <c r="V118" s="65"/>
      <c r="W118" s="65"/>
      <c r="X118" s="109"/>
      <c r="Y118" s="65"/>
      <c r="Z118" s="65"/>
      <c r="AA118" s="65"/>
      <c r="AB118" s="65"/>
      <c r="AC118" s="109"/>
      <c r="AD118" s="65"/>
      <c r="AE118" s="65"/>
      <c r="AF118" s="65"/>
      <c r="AG118" s="65"/>
      <c r="AH118" s="109"/>
      <c r="AI118" s="65"/>
      <c r="AJ118" s="65"/>
      <c r="AK118" s="65"/>
      <c r="AL118" s="65"/>
      <c r="AM118" s="109"/>
      <c r="AN118" s="65"/>
      <c r="AO118" s="65"/>
      <c r="AP118" s="65"/>
      <c r="AQ118" s="65"/>
      <c r="AR118" s="109"/>
      <c r="AS118" s="65"/>
      <c r="AT118" s="65"/>
      <c r="AU118" s="65"/>
      <c r="AV118" s="65"/>
      <c r="AW118" s="109"/>
      <c r="AX118" s="65"/>
      <c r="AY118" s="65"/>
      <c r="AZ118" s="65"/>
      <c r="BA118" s="65"/>
      <c r="BB118" s="109"/>
      <c r="BC118" s="65"/>
      <c r="BD118" s="65"/>
      <c r="BE118" s="65"/>
      <c r="BF118" s="65"/>
      <c r="BG118" s="109"/>
      <c r="BH118" s="65"/>
      <c r="BI118" s="65"/>
      <c r="BJ118" s="65"/>
      <c r="BK118" s="65"/>
      <c r="BL118" s="109"/>
      <c r="BM118" s="65"/>
      <c r="BN118" s="65"/>
      <c r="BO118" s="65"/>
      <c r="BP118" s="65"/>
      <c r="BQ118" s="109"/>
      <c r="BR118" s="65"/>
      <c r="BS118" s="65"/>
      <c r="BT118" s="65"/>
      <c r="BU118" s="65"/>
      <c r="BV118" s="109"/>
      <c r="BW118" s="65"/>
      <c r="BX118" s="65"/>
      <c r="BY118" s="65"/>
      <c r="BZ118" s="65"/>
    </row>
    <row r="119" spans="1:78" s="59" customFormat="1" outlineLevel="1" x14ac:dyDescent="0.2">
      <c r="A119" s="127" t="s">
        <v>262</v>
      </c>
      <c r="B119" s="65">
        <v>0.39652484904856156</v>
      </c>
      <c r="C119" s="65">
        <v>0.39260122370190875</v>
      </c>
      <c r="D119" s="109">
        <v>0.38600000000000001</v>
      </c>
      <c r="E119" s="65">
        <v>0.38600000000000001</v>
      </c>
      <c r="F119" s="65">
        <v>0.400427682486931</v>
      </c>
      <c r="G119" s="65">
        <v>0.40522601939224601</v>
      </c>
      <c r="H119" s="65">
        <v>0.40699999999999997</v>
      </c>
      <c r="I119" s="109">
        <v>0.39700000000000002</v>
      </c>
      <c r="J119" s="65">
        <v>0.39700000000000002</v>
      </c>
      <c r="K119" s="65">
        <v>0.38300000000000001</v>
      </c>
      <c r="L119" s="65">
        <v>0.379</v>
      </c>
      <c r="M119" s="65">
        <v>0.36799999999999999</v>
      </c>
      <c r="N119" s="109">
        <v>0.36</v>
      </c>
      <c r="O119" s="65">
        <v>0.36</v>
      </c>
      <c r="P119" s="65">
        <v>0.35499999999999998</v>
      </c>
      <c r="Q119" s="65">
        <v>0.379</v>
      </c>
      <c r="R119" s="65">
        <v>0.36799999999999999</v>
      </c>
      <c r="S119" s="109"/>
      <c r="T119" s="65"/>
      <c r="U119" s="65"/>
      <c r="V119" s="65"/>
      <c r="W119" s="65"/>
      <c r="X119" s="109"/>
      <c r="Y119" s="65"/>
      <c r="Z119" s="65"/>
      <c r="AA119" s="65"/>
      <c r="AB119" s="65"/>
      <c r="AC119" s="109"/>
      <c r="AD119" s="65"/>
      <c r="AE119" s="65"/>
      <c r="AF119" s="65"/>
      <c r="AG119" s="65"/>
      <c r="AH119" s="109"/>
      <c r="AI119" s="65"/>
      <c r="AJ119" s="65"/>
      <c r="AK119" s="65"/>
      <c r="AL119" s="65"/>
      <c r="AM119" s="109"/>
      <c r="AN119" s="65"/>
      <c r="AO119" s="65"/>
      <c r="AP119" s="65"/>
      <c r="AQ119" s="65"/>
      <c r="AR119" s="109"/>
      <c r="AS119" s="65"/>
      <c r="AT119" s="65"/>
      <c r="AU119" s="65"/>
      <c r="AV119" s="65"/>
      <c r="AW119" s="109"/>
      <c r="AX119" s="65"/>
      <c r="AY119" s="65"/>
      <c r="AZ119" s="65"/>
      <c r="BA119" s="65"/>
      <c r="BB119" s="109"/>
      <c r="BC119" s="65"/>
      <c r="BD119" s="65"/>
      <c r="BE119" s="65"/>
      <c r="BF119" s="65"/>
      <c r="BG119" s="109"/>
      <c r="BH119" s="65"/>
      <c r="BI119" s="65"/>
      <c r="BJ119" s="65"/>
      <c r="BK119" s="65"/>
      <c r="BL119" s="109"/>
      <c r="BM119" s="65"/>
      <c r="BN119" s="65"/>
      <c r="BO119" s="65"/>
      <c r="BP119" s="65"/>
      <c r="BQ119" s="109"/>
      <c r="BR119" s="65"/>
      <c r="BS119" s="65"/>
      <c r="BT119" s="65"/>
      <c r="BU119" s="65"/>
      <c r="BV119" s="109"/>
      <c r="BW119" s="65"/>
      <c r="BX119" s="65"/>
      <c r="BY119" s="65"/>
      <c r="BZ119" s="65"/>
    </row>
    <row r="120" spans="1:78" s="59" customFormat="1" outlineLevel="1" x14ac:dyDescent="0.2">
      <c r="A120" s="35" t="s">
        <v>287</v>
      </c>
      <c r="D120" s="61"/>
      <c r="I120" s="61"/>
      <c r="N120" s="61"/>
      <c r="S120" s="61"/>
      <c r="T120" s="61"/>
      <c r="U120" s="61"/>
      <c r="V120" s="61"/>
      <c r="W120" s="61"/>
      <c r="X120" s="61"/>
      <c r="Y120" s="61"/>
      <c r="Z120" s="61"/>
      <c r="AA120" s="61"/>
      <c r="AB120" s="61"/>
      <c r="AC120" s="61"/>
      <c r="AD120" s="61"/>
      <c r="AE120" s="61"/>
      <c r="AF120" s="61"/>
      <c r="AG120" s="61"/>
      <c r="AH120" s="61"/>
      <c r="AI120" s="61"/>
      <c r="AJ120" s="61"/>
      <c r="AK120" s="61">
        <v>5.7000000000000002E-2</v>
      </c>
      <c r="AL120" s="61"/>
      <c r="AM120" s="61"/>
      <c r="AN120" s="50"/>
      <c r="AO120" s="50"/>
      <c r="AP120" s="61"/>
      <c r="AQ120" s="61"/>
      <c r="AR120" s="61"/>
      <c r="AS120" s="50"/>
      <c r="AT120" s="50"/>
      <c r="AU120" s="61"/>
      <c r="AV120" s="61"/>
      <c r="AW120" s="61"/>
      <c r="AX120" s="28"/>
      <c r="AY120" s="28"/>
      <c r="AZ120" s="28"/>
      <c r="BA120" s="28"/>
      <c r="BB120" s="61"/>
      <c r="BC120" s="28"/>
      <c r="BD120" s="28"/>
      <c r="BE120" s="28"/>
      <c r="BF120" s="28"/>
      <c r="BG120" s="61"/>
      <c r="BH120" s="28"/>
      <c r="BI120" s="28"/>
      <c r="BJ120" s="28"/>
      <c r="BK120" s="28"/>
      <c r="BL120" s="61"/>
      <c r="BM120" s="28"/>
      <c r="BN120" s="28"/>
      <c r="BO120" s="28"/>
      <c r="BP120" s="28"/>
      <c r="BQ120" s="61"/>
      <c r="BR120" s="61"/>
      <c r="BS120" s="61"/>
      <c r="BT120" s="61"/>
      <c r="BU120" s="61"/>
      <c r="BV120" s="61"/>
      <c r="BW120" s="61"/>
      <c r="BX120" s="61"/>
      <c r="BY120" s="61"/>
      <c r="BZ120" s="61"/>
    </row>
    <row r="121" spans="1:78" s="59" customFormat="1" outlineLevel="1" x14ac:dyDescent="0.2">
      <c r="A121" s="35"/>
      <c r="D121" s="61"/>
      <c r="I121" s="61"/>
      <c r="N121" s="61"/>
      <c r="S121" s="61"/>
      <c r="T121" s="61"/>
      <c r="U121" s="61"/>
      <c r="V121" s="61"/>
      <c r="W121" s="61"/>
      <c r="X121" s="61"/>
      <c r="Y121" s="61"/>
      <c r="Z121" s="61"/>
      <c r="AA121" s="61"/>
      <c r="AB121" s="61"/>
      <c r="AC121" s="61"/>
      <c r="AD121" s="61"/>
      <c r="AE121" s="61"/>
      <c r="AF121" s="61"/>
      <c r="AG121" s="61"/>
      <c r="AH121" s="61"/>
      <c r="AI121" s="61"/>
      <c r="AJ121" s="61"/>
      <c r="AK121" s="61"/>
      <c r="AL121" s="61"/>
      <c r="AM121" s="61"/>
      <c r="AN121" s="50"/>
      <c r="AO121" s="50"/>
      <c r="AP121" s="61"/>
      <c r="AQ121" s="61"/>
      <c r="AR121" s="61"/>
      <c r="AS121" s="50"/>
      <c r="AT121" s="50"/>
      <c r="AU121" s="61"/>
      <c r="AV121" s="61"/>
      <c r="AW121" s="61"/>
      <c r="AX121" s="28"/>
      <c r="AY121" s="28"/>
      <c r="AZ121" s="28"/>
      <c r="BA121" s="28"/>
      <c r="BB121" s="61"/>
      <c r="BC121" s="28"/>
      <c r="BD121" s="28"/>
      <c r="BE121" s="28"/>
      <c r="BF121" s="28"/>
      <c r="BG121" s="61"/>
      <c r="BH121" s="28"/>
      <c r="BI121" s="28"/>
      <c r="BJ121" s="28"/>
      <c r="BK121" s="28"/>
      <c r="BL121" s="61"/>
      <c r="BM121" s="28"/>
      <c r="BN121" s="28"/>
      <c r="BO121" s="28"/>
      <c r="BP121" s="28"/>
      <c r="BQ121" s="61"/>
      <c r="BR121" s="61"/>
      <c r="BS121" s="61"/>
      <c r="BT121" s="61"/>
      <c r="BU121" s="61"/>
      <c r="BV121" s="61"/>
      <c r="BW121" s="61"/>
      <c r="BX121" s="61"/>
      <c r="BY121" s="61"/>
      <c r="BZ121" s="61"/>
    </row>
    <row r="122" spans="1:78" s="59" customFormat="1" outlineLevel="1" x14ac:dyDescent="0.2">
      <c r="A122" s="62"/>
      <c r="D122" s="37"/>
      <c r="I122" s="37"/>
      <c r="N122" s="37"/>
      <c r="S122" s="37"/>
      <c r="T122" s="37"/>
      <c r="U122" s="37"/>
      <c r="V122" s="37"/>
      <c r="W122" s="37"/>
      <c r="X122" s="37"/>
      <c r="Y122" s="37"/>
      <c r="Z122" s="37"/>
      <c r="AA122" s="37"/>
      <c r="AB122" s="37"/>
      <c r="AC122" s="37"/>
      <c r="AD122" s="37"/>
      <c r="AE122" s="37"/>
      <c r="AF122" s="37"/>
      <c r="AG122" s="37"/>
      <c r="AH122" s="37"/>
      <c r="AI122" s="37"/>
      <c r="AJ122" s="37"/>
      <c r="AK122" s="37"/>
      <c r="AL122" s="37"/>
      <c r="AM122" s="37"/>
      <c r="AN122" s="50"/>
      <c r="AO122" s="37"/>
      <c r="AP122" s="37"/>
      <c r="AQ122" s="37"/>
      <c r="AR122" s="37"/>
      <c r="AS122" s="50"/>
      <c r="AT122" s="37"/>
      <c r="AU122" s="37"/>
      <c r="AV122" s="37"/>
      <c r="AW122" s="37"/>
      <c r="AX122" s="37"/>
      <c r="AY122" s="37"/>
      <c r="AZ122" s="37"/>
      <c r="BA122" s="37"/>
      <c r="BB122" s="37"/>
      <c r="BC122" s="37"/>
      <c r="BD122" s="37"/>
      <c r="BE122" s="37"/>
      <c r="BF122" s="28"/>
      <c r="BG122" s="37"/>
      <c r="BH122" s="28"/>
      <c r="BI122" s="28"/>
      <c r="BJ122" s="28"/>
      <c r="BK122" s="28"/>
      <c r="BL122" s="37"/>
      <c r="BM122" s="61"/>
      <c r="BN122" s="61"/>
      <c r="BO122" s="61"/>
      <c r="BP122" s="61"/>
      <c r="BQ122" s="37"/>
      <c r="BR122" s="61"/>
      <c r="BS122" s="61"/>
      <c r="BT122" s="61"/>
      <c r="BU122" s="61"/>
      <c r="BV122" s="37"/>
      <c r="BW122" s="61"/>
      <c r="BX122" s="61"/>
      <c r="BY122" s="61"/>
      <c r="BZ122" s="61"/>
    </row>
    <row r="123" spans="1:78" s="59" customFormat="1" x14ac:dyDescent="0.2">
      <c r="A123" s="13" t="s">
        <v>168</v>
      </c>
      <c r="D123" s="37"/>
      <c r="I123" s="37"/>
      <c r="N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50"/>
      <c r="AO123" s="37"/>
      <c r="AP123" s="37"/>
      <c r="AQ123" s="37"/>
      <c r="AR123" s="37"/>
      <c r="AS123" s="50"/>
      <c r="AT123" s="37"/>
      <c r="AU123" s="37"/>
      <c r="AV123" s="37"/>
      <c r="AW123" s="37"/>
      <c r="AX123" s="37"/>
      <c r="AY123" s="37"/>
      <c r="AZ123" s="37"/>
      <c r="BA123" s="37"/>
      <c r="BB123" s="37"/>
      <c r="BC123" s="37"/>
      <c r="BD123" s="37"/>
      <c r="BE123" s="37"/>
      <c r="BF123" s="28"/>
      <c r="BG123" s="37"/>
      <c r="BH123" s="28"/>
      <c r="BI123" s="28"/>
      <c r="BJ123" s="28"/>
      <c r="BK123" s="28"/>
      <c r="BL123" s="37"/>
      <c r="BM123" s="63"/>
      <c r="BN123" s="63"/>
      <c r="BO123" s="63"/>
      <c r="BP123" s="63"/>
      <c r="BQ123" s="37"/>
      <c r="BR123" s="63"/>
      <c r="BS123" s="63"/>
      <c r="BT123" s="63"/>
      <c r="BU123" s="63"/>
      <c r="BV123" s="37"/>
      <c r="BW123" s="63"/>
      <c r="BX123" s="63"/>
      <c r="BY123" s="63"/>
      <c r="BZ123" s="63"/>
    </row>
    <row r="124" spans="1:78" s="59" customFormat="1" outlineLevel="1" x14ac:dyDescent="0.2">
      <c r="A124" s="29" t="s">
        <v>1</v>
      </c>
      <c r="B124" s="16" t="s">
        <v>277</v>
      </c>
      <c r="C124" s="16" t="s">
        <v>276</v>
      </c>
      <c r="D124" s="16">
        <v>2025</v>
      </c>
      <c r="E124" s="16" t="s">
        <v>274</v>
      </c>
      <c r="F124" s="16" t="s">
        <v>265</v>
      </c>
      <c r="G124" s="16" t="s">
        <v>264</v>
      </c>
      <c r="H124" s="16" t="s">
        <v>263</v>
      </c>
      <c r="I124" s="16">
        <v>2024</v>
      </c>
      <c r="J124" s="16" t="s">
        <v>256</v>
      </c>
      <c r="K124" s="16" t="str">
        <f t="shared" ref="K124:BV124" si="90">K7</f>
        <v>3T24</v>
      </c>
      <c r="L124" s="16" t="str">
        <f t="shared" si="90"/>
        <v>2T24</v>
      </c>
      <c r="M124" s="16" t="str">
        <f t="shared" si="90"/>
        <v>1T24</v>
      </c>
      <c r="N124" s="16">
        <f t="shared" si="90"/>
        <v>2023</v>
      </c>
      <c r="O124" s="16" t="str">
        <f t="shared" si="90"/>
        <v>4T23</v>
      </c>
      <c r="P124" s="16" t="str">
        <f t="shared" si="90"/>
        <v>3T23</v>
      </c>
      <c r="Q124" s="16" t="str">
        <f t="shared" si="90"/>
        <v>2T23</v>
      </c>
      <c r="R124" s="16" t="str">
        <f t="shared" si="90"/>
        <v>1T23</v>
      </c>
      <c r="S124" s="16">
        <f t="shared" si="90"/>
        <v>2022</v>
      </c>
      <c r="T124" s="16" t="str">
        <f t="shared" si="90"/>
        <v>4T22</v>
      </c>
      <c r="U124" s="16" t="str">
        <f t="shared" si="90"/>
        <v>3T22</v>
      </c>
      <c r="V124" s="16" t="str">
        <f t="shared" si="90"/>
        <v>2T22</v>
      </c>
      <c r="W124" s="16" t="str">
        <f t="shared" si="90"/>
        <v>1T22</v>
      </c>
      <c r="X124" s="16">
        <f t="shared" si="90"/>
        <v>2021</v>
      </c>
      <c r="Y124" s="16" t="str">
        <f t="shared" si="90"/>
        <v>4T21</v>
      </c>
      <c r="Z124" s="16" t="str">
        <f t="shared" si="90"/>
        <v>3T21</v>
      </c>
      <c r="AA124" s="16" t="str">
        <f t="shared" si="90"/>
        <v>2T21</v>
      </c>
      <c r="AB124" s="16" t="str">
        <f t="shared" si="90"/>
        <v>1T21</v>
      </c>
      <c r="AC124" s="16">
        <f t="shared" si="90"/>
        <v>2020</v>
      </c>
      <c r="AD124" s="16" t="str">
        <f t="shared" si="90"/>
        <v>4T20</v>
      </c>
      <c r="AE124" s="16" t="str">
        <f t="shared" si="90"/>
        <v>3T20</v>
      </c>
      <c r="AF124" s="16" t="str">
        <f t="shared" si="90"/>
        <v>2T20</v>
      </c>
      <c r="AG124" s="16" t="str">
        <f t="shared" si="90"/>
        <v>1T20</v>
      </c>
      <c r="AH124" s="16">
        <f t="shared" si="90"/>
        <v>2019</v>
      </c>
      <c r="AI124" s="16" t="str">
        <f t="shared" si="90"/>
        <v>4T19</v>
      </c>
      <c r="AJ124" s="16" t="str">
        <f t="shared" si="90"/>
        <v>3T19</v>
      </c>
      <c r="AK124" s="16" t="str">
        <f t="shared" si="90"/>
        <v>2T19</v>
      </c>
      <c r="AL124" s="16" t="str">
        <f t="shared" si="90"/>
        <v>1T19</v>
      </c>
      <c r="AM124" s="16">
        <f t="shared" si="90"/>
        <v>2018</v>
      </c>
      <c r="AN124" s="16" t="str">
        <f t="shared" si="90"/>
        <v>4T18</v>
      </c>
      <c r="AO124" s="16" t="str">
        <f t="shared" si="90"/>
        <v>3T18</v>
      </c>
      <c r="AP124" s="16" t="str">
        <f t="shared" si="90"/>
        <v>2T18</v>
      </c>
      <c r="AQ124" s="16" t="str">
        <f t="shared" si="90"/>
        <v>1T18</v>
      </c>
      <c r="AR124" s="16">
        <f t="shared" si="90"/>
        <v>2017</v>
      </c>
      <c r="AS124" s="16" t="str">
        <f t="shared" si="90"/>
        <v>4T17</v>
      </c>
      <c r="AT124" s="16" t="str">
        <f t="shared" si="90"/>
        <v>3T17</v>
      </c>
      <c r="AU124" s="16" t="str">
        <f t="shared" si="90"/>
        <v>2T17</v>
      </c>
      <c r="AV124" s="16" t="str">
        <f t="shared" si="90"/>
        <v>1T17</v>
      </c>
      <c r="AW124" s="16">
        <f t="shared" si="90"/>
        <v>2016</v>
      </c>
      <c r="AX124" s="16" t="str">
        <f t="shared" si="90"/>
        <v>4T16</v>
      </c>
      <c r="AY124" s="16" t="str">
        <f t="shared" si="90"/>
        <v>3T16</v>
      </c>
      <c r="AZ124" s="16" t="str">
        <f t="shared" si="90"/>
        <v>2T16</v>
      </c>
      <c r="BA124" s="16" t="str">
        <f t="shared" si="90"/>
        <v>1T16</v>
      </c>
      <c r="BB124" s="16">
        <f t="shared" si="90"/>
        <v>2015</v>
      </c>
      <c r="BC124" s="16" t="str">
        <f t="shared" si="90"/>
        <v>4T15</v>
      </c>
      <c r="BD124" s="16" t="str">
        <f t="shared" si="90"/>
        <v>3T15</v>
      </c>
      <c r="BE124" s="16" t="str">
        <f t="shared" si="90"/>
        <v>2T15</v>
      </c>
      <c r="BF124" s="16" t="str">
        <f t="shared" si="90"/>
        <v>1T15</v>
      </c>
      <c r="BG124" s="16">
        <f t="shared" si="90"/>
        <v>2014</v>
      </c>
      <c r="BH124" s="16" t="str">
        <f t="shared" si="90"/>
        <v>4T14</v>
      </c>
      <c r="BI124" s="16" t="str">
        <f t="shared" si="90"/>
        <v>3T14</v>
      </c>
      <c r="BJ124" s="16" t="str">
        <f t="shared" si="90"/>
        <v>2T14</v>
      </c>
      <c r="BK124" s="16" t="str">
        <f t="shared" si="90"/>
        <v>1T14</v>
      </c>
      <c r="BL124" s="16">
        <f t="shared" si="90"/>
        <v>2013</v>
      </c>
      <c r="BM124" s="16" t="str">
        <f t="shared" si="90"/>
        <v>4T13</v>
      </c>
      <c r="BN124" s="16" t="str">
        <f t="shared" si="90"/>
        <v>3T13</v>
      </c>
      <c r="BO124" s="16" t="str">
        <f t="shared" si="90"/>
        <v>2T13</v>
      </c>
      <c r="BP124" s="16" t="str">
        <f t="shared" si="90"/>
        <v>1T13</v>
      </c>
      <c r="BQ124" s="16">
        <f t="shared" si="90"/>
        <v>2012</v>
      </c>
      <c r="BR124" s="16" t="str">
        <f t="shared" si="90"/>
        <v>4T12</v>
      </c>
      <c r="BS124" s="16" t="str">
        <f t="shared" si="90"/>
        <v>3T12</v>
      </c>
      <c r="BT124" s="16" t="str">
        <f t="shared" si="90"/>
        <v>2T12</v>
      </c>
      <c r="BU124" s="16" t="str">
        <f t="shared" si="90"/>
        <v>1T12</v>
      </c>
      <c r="BV124" s="16">
        <f t="shared" si="90"/>
        <v>2011</v>
      </c>
      <c r="BW124" s="16" t="str">
        <f t="shared" ref="BW124:BZ124" si="91">BW7</f>
        <v>4T11</v>
      </c>
      <c r="BX124" s="16" t="str">
        <f t="shared" si="91"/>
        <v>3T11</v>
      </c>
      <c r="BY124" s="16" t="str">
        <f t="shared" si="91"/>
        <v>2T11</v>
      </c>
      <c r="BZ124" s="16" t="str">
        <f t="shared" si="91"/>
        <v>1T11</v>
      </c>
    </row>
    <row r="125" spans="1:78" s="59" customFormat="1" outlineLevel="1" x14ac:dyDescent="0.2">
      <c r="A125" s="33" t="s">
        <v>169</v>
      </c>
      <c r="B125" s="24">
        <v>2468.0228375800002</v>
      </c>
      <c r="C125" s="24">
        <v>2523.223</v>
      </c>
      <c r="D125" s="97">
        <v>2351.3000000000002</v>
      </c>
      <c r="E125" s="24">
        <v>2351.3000000000002</v>
      </c>
      <c r="F125" s="24">
        <v>2288.3719999999998</v>
      </c>
      <c r="G125" s="24">
        <v>2252.9349999999999</v>
      </c>
      <c r="H125" s="24">
        <v>2040.578</v>
      </c>
      <c r="I125" s="97">
        <v>1886.3779999999999</v>
      </c>
      <c r="J125" s="24">
        <v>1886.3779999999999</v>
      </c>
      <c r="K125" s="24">
        <v>1762.1420000000001</v>
      </c>
      <c r="L125" s="24">
        <v>1583.019</v>
      </c>
      <c r="M125" s="24">
        <v>1541.829</v>
      </c>
      <c r="N125" s="97">
        <v>1557.146</v>
      </c>
      <c r="O125" s="24">
        <v>1557.146</v>
      </c>
      <c r="P125" s="24">
        <v>1533.979</v>
      </c>
      <c r="Q125" s="24">
        <v>1324.9290000000001</v>
      </c>
      <c r="R125" s="24">
        <v>1280.1669999999999</v>
      </c>
      <c r="S125" s="97">
        <v>1178.2909999999999</v>
      </c>
      <c r="T125" s="24">
        <v>1178.2909999999999</v>
      </c>
      <c r="U125" s="24">
        <v>1259.797</v>
      </c>
      <c r="V125" s="24">
        <v>1315.68</v>
      </c>
      <c r="W125" s="24">
        <v>1299.1379999999999</v>
      </c>
      <c r="X125" s="97">
        <v>1264.627</v>
      </c>
      <c r="Y125" s="24">
        <v>1264.627</v>
      </c>
      <c r="Z125" s="24">
        <v>1403.271</v>
      </c>
      <c r="AA125" s="24">
        <v>1316.3009999999999</v>
      </c>
      <c r="AB125" s="24">
        <v>1144.4259999999999</v>
      </c>
      <c r="AC125" s="97">
        <v>1024.548</v>
      </c>
      <c r="AD125" s="24">
        <v>1024.548</v>
      </c>
      <c r="AE125" s="24">
        <v>892.92</v>
      </c>
      <c r="AF125" s="24">
        <v>834.73900000000003</v>
      </c>
      <c r="AG125" s="24">
        <v>776.64700000000005</v>
      </c>
      <c r="AH125" s="97">
        <v>698.86800000000005</v>
      </c>
      <c r="AI125" s="24">
        <v>698.86800000000005</v>
      </c>
      <c r="AJ125" s="24">
        <v>672.90200000000004</v>
      </c>
      <c r="AK125" s="24">
        <v>575.92600000000004</v>
      </c>
      <c r="AL125" s="24">
        <v>543.33000000000004</v>
      </c>
      <c r="AM125" s="97">
        <v>519.70899999999995</v>
      </c>
      <c r="AN125" s="24">
        <v>519.70899999999995</v>
      </c>
      <c r="AO125" s="24">
        <v>517.76</v>
      </c>
      <c r="AP125" s="24">
        <v>479.20800000000003</v>
      </c>
      <c r="AQ125" s="24">
        <v>479.38799999999998</v>
      </c>
      <c r="AR125" s="97">
        <v>452.77499999999998</v>
      </c>
      <c r="AS125" s="24">
        <v>452.77499999999998</v>
      </c>
      <c r="AT125" s="24">
        <v>478.44600000000003</v>
      </c>
      <c r="AU125" s="24">
        <v>488.70400000000001</v>
      </c>
      <c r="AV125" s="24">
        <v>578.42999999999995</v>
      </c>
      <c r="AW125" s="97">
        <v>531.75300000000004</v>
      </c>
      <c r="AX125" s="24">
        <v>531.75300000000004</v>
      </c>
      <c r="AY125" s="24">
        <v>579.49300000000005</v>
      </c>
      <c r="AZ125" s="24">
        <v>584.32899999999995</v>
      </c>
      <c r="BA125" s="24">
        <v>578.51900000000001</v>
      </c>
      <c r="BB125" s="97">
        <v>584.07100000000003</v>
      </c>
      <c r="BC125" s="24">
        <v>584.07100000000003</v>
      </c>
      <c r="BD125" s="24">
        <v>605.57799999999997</v>
      </c>
      <c r="BE125" s="24">
        <v>605.71600000000001</v>
      </c>
      <c r="BF125" s="24">
        <v>551.44000000000005</v>
      </c>
      <c r="BG125" s="97">
        <v>454.9</v>
      </c>
      <c r="BH125" s="24">
        <v>454.9</v>
      </c>
      <c r="BI125" s="24">
        <v>518.79999999999995</v>
      </c>
      <c r="BJ125" s="24">
        <v>579.9</v>
      </c>
      <c r="BK125" s="24">
        <v>618.79999999999995</v>
      </c>
      <c r="BL125" s="97">
        <v>674.2</v>
      </c>
      <c r="BM125" s="24">
        <v>674.2</v>
      </c>
      <c r="BN125" s="24">
        <v>1247.4000000000001</v>
      </c>
      <c r="BO125" s="24">
        <v>1304.3</v>
      </c>
      <c r="BP125" s="24">
        <v>1186</v>
      </c>
      <c r="BQ125" s="97">
        <v>1262.4000000000001</v>
      </c>
      <c r="BR125" s="24">
        <v>1262.4000000000001</v>
      </c>
      <c r="BS125" s="24">
        <v>1434.1</v>
      </c>
      <c r="BT125" s="24">
        <v>1616.7</v>
      </c>
      <c r="BU125" s="24">
        <v>1536.7</v>
      </c>
      <c r="BV125" s="97">
        <v>1536.9</v>
      </c>
      <c r="BW125" s="24">
        <v>1536.9</v>
      </c>
      <c r="BX125" s="24">
        <v>2056.1999999999998</v>
      </c>
      <c r="BY125" s="24">
        <v>2171.9</v>
      </c>
      <c r="BZ125" s="24">
        <v>1940.9</v>
      </c>
    </row>
    <row r="126" spans="1:78" s="59" customFormat="1" outlineLevel="1" x14ac:dyDescent="0.2">
      <c r="A126" s="33" t="s">
        <v>170</v>
      </c>
      <c r="B126" s="24">
        <v>453.87099999999998</v>
      </c>
      <c r="C126" s="24">
        <v>418.77800000000002</v>
      </c>
      <c r="D126" s="97">
        <v>448.1</v>
      </c>
      <c r="E126" s="24">
        <v>448.1</v>
      </c>
      <c r="F126" s="24">
        <v>490.77700095999984</v>
      </c>
      <c r="G126" s="24">
        <v>482.06400095999987</v>
      </c>
      <c r="H126" s="24">
        <v>458.89400095999986</v>
      </c>
      <c r="I126" s="97">
        <v>415.17600095999984</v>
      </c>
      <c r="J126" s="24">
        <v>415.17600095999984</v>
      </c>
      <c r="K126" s="24">
        <v>445.71800095999987</v>
      </c>
      <c r="L126" s="24">
        <v>472.26444282</v>
      </c>
      <c r="M126" s="24">
        <v>480.298</v>
      </c>
      <c r="N126" s="97">
        <v>459.36099999999999</v>
      </c>
      <c r="O126" s="24">
        <v>459.36099999999999</v>
      </c>
      <c r="P126" s="24">
        <v>484.91699999999997</v>
      </c>
      <c r="Q126" s="24">
        <v>516.46299999999997</v>
      </c>
      <c r="R126" s="24">
        <v>568.92100000000005</v>
      </c>
      <c r="S126" s="97">
        <v>559.88402541999983</v>
      </c>
      <c r="T126" s="24">
        <v>559.88402541999983</v>
      </c>
      <c r="U126" s="24">
        <v>582.60232111999994</v>
      </c>
      <c r="V126" s="24">
        <v>506.4373865</v>
      </c>
      <c r="W126" s="24">
        <v>479.08392829000019</v>
      </c>
      <c r="X126" s="97">
        <v>421.59399999999999</v>
      </c>
      <c r="Y126" s="24">
        <v>421.59399999999999</v>
      </c>
      <c r="Z126" s="24">
        <v>486.85500000000002</v>
      </c>
      <c r="AA126" s="24">
        <v>462.69</v>
      </c>
      <c r="AB126" s="24">
        <v>494.54300000000001</v>
      </c>
      <c r="AC126" s="97">
        <v>475.48599999999999</v>
      </c>
      <c r="AD126" s="24">
        <v>475.48599999999999</v>
      </c>
      <c r="AE126" s="24">
        <v>503.61200000000002</v>
      </c>
      <c r="AF126" s="24">
        <v>538.28099999999995</v>
      </c>
      <c r="AG126" s="24">
        <v>579.47199999999998</v>
      </c>
      <c r="AH126" s="97">
        <v>549.31600000000003</v>
      </c>
      <c r="AI126" s="24">
        <v>549.31600000000003</v>
      </c>
      <c r="AJ126" s="24">
        <v>501.678</v>
      </c>
      <c r="AK126" s="24">
        <v>480.48700000000002</v>
      </c>
      <c r="AL126" s="24">
        <v>483.505</v>
      </c>
      <c r="AM126" s="97">
        <v>467.22399999999999</v>
      </c>
      <c r="AN126" s="24">
        <v>467.22399999999999</v>
      </c>
      <c r="AO126" s="24">
        <v>484.27199999999999</v>
      </c>
      <c r="AP126" s="24">
        <v>525.30700000000002</v>
      </c>
      <c r="AQ126" s="24">
        <v>540.70399999999995</v>
      </c>
      <c r="AR126" s="97">
        <v>554.23199999999997</v>
      </c>
      <c r="AS126" s="24">
        <v>554.23199999999997</v>
      </c>
      <c r="AT126" s="24">
        <v>578.50199999999995</v>
      </c>
      <c r="AU126" s="24">
        <v>599.66399999999999</v>
      </c>
      <c r="AV126" s="24">
        <v>613.34299999999996</v>
      </c>
      <c r="AW126" s="97">
        <v>614.89099999999996</v>
      </c>
      <c r="AX126" s="24">
        <v>614.89099999999996</v>
      </c>
      <c r="AY126" s="24">
        <v>586.202</v>
      </c>
      <c r="AZ126" s="24">
        <v>567.76400000000001</v>
      </c>
      <c r="BA126" s="24">
        <v>581.048</v>
      </c>
      <c r="BB126" s="97">
        <v>594.85900000000004</v>
      </c>
      <c r="BC126" s="24">
        <v>594.85900000000004</v>
      </c>
      <c r="BD126" s="24">
        <v>563.14200000000005</v>
      </c>
      <c r="BE126" s="24">
        <v>568.47299999999996</v>
      </c>
      <c r="BF126" s="24">
        <v>628.28300000000002</v>
      </c>
      <c r="BG126" s="97">
        <v>546</v>
      </c>
      <c r="BH126" s="24">
        <v>546</v>
      </c>
      <c r="BI126" s="24">
        <v>587.6</v>
      </c>
      <c r="BJ126" s="24">
        <v>563.79999999999995</v>
      </c>
      <c r="BK126" s="24">
        <v>605.1</v>
      </c>
      <c r="BL126" s="97">
        <v>594.79999999999995</v>
      </c>
      <c r="BM126" s="24">
        <v>594.79999999999995</v>
      </c>
      <c r="BN126" s="24">
        <v>630.5</v>
      </c>
      <c r="BO126" s="24">
        <v>623.29999999999995</v>
      </c>
      <c r="BP126" s="24">
        <v>728.1</v>
      </c>
      <c r="BQ126" s="97">
        <v>701.9</v>
      </c>
      <c r="BR126" s="24">
        <v>701.9</v>
      </c>
      <c r="BS126" s="24">
        <v>775.4</v>
      </c>
      <c r="BT126" s="24">
        <v>764.5</v>
      </c>
      <c r="BU126" s="24">
        <v>904.7</v>
      </c>
      <c r="BV126" s="97">
        <v>952.7</v>
      </c>
      <c r="BW126" s="24">
        <v>952.7</v>
      </c>
      <c r="BX126" s="24">
        <v>756.2</v>
      </c>
      <c r="BY126" s="24">
        <v>594.4</v>
      </c>
      <c r="BZ126" s="24">
        <v>606.4</v>
      </c>
    </row>
    <row r="127" spans="1:78" s="59" customFormat="1" outlineLevel="1" x14ac:dyDescent="0.2">
      <c r="A127" s="33" t="s">
        <v>171</v>
      </c>
      <c r="B127" s="24">
        <v>-568.59699999999998</v>
      </c>
      <c r="C127" s="24">
        <v>-688.92700000000002</v>
      </c>
      <c r="D127" s="97">
        <v>-624.29999999999995</v>
      </c>
      <c r="E127" s="24">
        <v>-624.29999999999995</v>
      </c>
      <c r="F127" s="24">
        <v>-676.83100095999998</v>
      </c>
      <c r="G127" s="24">
        <v>-638.14500095999995</v>
      </c>
      <c r="H127" s="24">
        <v>-714.58900096000002</v>
      </c>
      <c r="I127" s="97">
        <v>-665.02800095999999</v>
      </c>
      <c r="J127" s="24">
        <v>-665.02800095999999</v>
      </c>
      <c r="K127" s="24">
        <v>-487.55600095999995</v>
      </c>
      <c r="L127" s="24">
        <v>-448.04044282000001</v>
      </c>
      <c r="M127" s="24">
        <v>-391.714</v>
      </c>
      <c r="N127" s="97">
        <v>-461.40499999999997</v>
      </c>
      <c r="O127" s="24">
        <v>-461.40499999999997</v>
      </c>
      <c r="P127" s="24">
        <v>-414.74599999999998</v>
      </c>
      <c r="Q127" s="24">
        <v>-247.19499999999999</v>
      </c>
      <c r="R127" s="24">
        <v>-266.30599999999998</v>
      </c>
      <c r="S127" s="97">
        <v>-220.63217243</v>
      </c>
      <c r="T127" s="24">
        <v>-220.63217243</v>
      </c>
      <c r="U127" s="24">
        <v>-206.679</v>
      </c>
      <c r="V127" s="24">
        <v>-113.152</v>
      </c>
      <c r="W127" s="24">
        <v>-40.680999999999997</v>
      </c>
      <c r="X127" s="97">
        <v>-141.78</v>
      </c>
      <c r="Y127" s="24">
        <v>-141.78</v>
      </c>
      <c r="Z127" s="24">
        <v>-104.54600000000001</v>
      </c>
      <c r="AA127" s="24">
        <v>-98.236999999999995</v>
      </c>
      <c r="AB127" s="24">
        <v>-124.569</v>
      </c>
      <c r="AC127" s="97">
        <v>-130.25024999999999</v>
      </c>
      <c r="AD127" s="24">
        <v>-130.25024999999999</v>
      </c>
      <c r="AE127" s="24">
        <v>-166.74</v>
      </c>
      <c r="AF127" s="24">
        <v>-152.63999999999999</v>
      </c>
      <c r="AG127" s="24">
        <v>-116.827</v>
      </c>
      <c r="AH127" s="97">
        <v>-96.491</v>
      </c>
      <c r="AI127" s="24">
        <v>-96.491</v>
      </c>
      <c r="AJ127" s="24">
        <v>-101.717</v>
      </c>
      <c r="AK127" s="24">
        <v>-93.644999999999996</v>
      </c>
      <c r="AL127" s="24">
        <v>-125.259</v>
      </c>
      <c r="AM127" s="97">
        <v>-96.227288140000013</v>
      </c>
      <c r="AN127" s="24">
        <v>-96.227288140000013</v>
      </c>
      <c r="AO127" s="24">
        <v>-90.198999999999998</v>
      </c>
      <c r="AP127" s="24">
        <v>-87.168999999999997</v>
      </c>
      <c r="AQ127" s="24">
        <v>-92.807000000000002</v>
      </c>
      <c r="AR127" s="97">
        <v>-70.825999999999993</v>
      </c>
      <c r="AS127" s="24">
        <v>-70.825999999999993</v>
      </c>
      <c r="AT127" s="24">
        <v>-83.007000000000005</v>
      </c>
      <c r="AU127" s="24">
        <v>-65.709999999999994</v>
      </c>
      <c r="AV127" s="24">
        <v>-101.77</v>
      </c>
      <c r="AW127" s="97">
        <v>-59.515000000000001</v>
      </c>
      <c r="AX127" s="24">
        <v>-59.515000000000001</v>
      </c>
      <c r="AY127" s="24">
        <v>-62.7386256964434</v>
      </c>
      <c r="AZ127" s="24">
        <v>-58.323609258173299</v>
      </c>
      <c r="BA127" s="24">
        <v>-69.294409026768406</v>
      </c>
      <c r="BB127" s="97">
        <v>-38.06</v>
      </c>
      <c r="BC127" s="24">
        <v>-38.06</v>
      </c>
      <c r="BD127" s="24">
        <v>-11.693</v>
      </c>
      <c r="BE127" s="24">
        <v>-39.841000000000001</v>
      </c>
      <c r="BF127" s="24">
        <v>-76.168999999999997</v>
      </c>
      <c r="BG127" s="97">
        <v>-79.099999999999994</v>
      </c>
      <c r="BH127" s="24">
        <v>-79.099999999999994</v>
      </c>
      <c r="BI127" s="24">
        <v>-224.6</v>
      </c>
      <c r="BJ127" s="24">
        <v>-254.2</v>
      </c>
      <c r="BK127" s="24">
        <v>-242.7</v>
      </c>
      <c r="BL127" s="97">
        <v>-228.7</v>
      </c>
      <c r="BM127" s="24">
        <v>-228.7</v>
      </c>
      <c r="BN127" s="24">
        <v>-97.1</v>
      </c>
      <c r="BO127" s="24">
        <v>-30.6</v>
      </c>
      <c r="BP127" s="24">
        <v>-50.3</v>
      </c>
      <c r="BQ127" s="97">
        <v>-73.5</v>
      </c>
      <c r="BR127" s="24">
        <v>-73.5</v>
      </c>
      <c r="BS127" s="24">
        <v>-721.6</v>
      </c>
      <c r="BT127" s="24">
        <v>-770.9</v>
      </c>
      <c r="BU127" s="24">
        <v>-700.9</v>
      </c>
      <c r="BV127" s="97">
        <v>-323.60000000000002</v>
      </c>
      <c r="BW127" s="24">
        <v>-323.60000000000002</v>
      </c>
      <c r="BX127" s="24">
        <v>-382.1</v>
      </c>
      <c r="BY127" s="24">
        <v>-604.79999999999995</v>
      </c>
      <c r="BZ127" s="24">
        <v>-412.8</v>
      </c>
    </row>
    <row r="128" spans="1:78" s="59" customFormat="1" outlineLevel="1" x14ac:dyDescent="0.2">
      <c r="A128" s="19" t="s">
        <v>172</v>
      </c>
      <c r="B128" s="54">
        <v>2353.2968375800001</v>
      </c>
      <c r="C128" s="54">
        <v>2253.0740000000001</v>
      </c>
      <c r="D128" s="108">
        <v>2175.1999999999998</v>
      </c>
      <c r="E128" s="54">
        <v>2175.1999999999998</v>
      </c>
      <c r="F128" s="54">
        <v>2102.3179999999998</v>
      </c>
      <c r="G128" s="54">
        <v>2096.8539999999998</v>
      </c>
      <c r="H128" s="54">
        <v>1784.8829999999996</v>
      </c>
      <c r="I128" s="108">
        <v>1636.5259999999998</v>
      </c>
      <c r="J128" s="54">
        <v>1636.5259999999998</v>
      </c>
      <c r="K128" s="54">
        <v>1720.3040000000001</v>
      </c>
      <c r="L128" s="54">
        <v>1607.2429999999999</v>
      </c>
      <c r="M128" s="54">
        <v>1630.413</v>
      </c>
      <c r="N128" s="108">
        <v>1555.1020000000001</v>
      </c>
      <c r="O128" s="54">
        <v>1555.1020000000001</v>
      </c>
      <c r="P128" s="54">
        <v>1604.15</v>
      </c>
      <c r="Q128" s="54">
        <v>1594.1970000000001</v>
      </c>
      <c r="R128" s="54">
        <v>1582.7819999999999</v>
      </c>
      <c r="S128" s="108">
        <v>1517.5428529899996</v>
      </c>
      <c r="T128" s="54">
        <v>1517.5428529899996</v>
      </c>
      <c r="U128" s="54">
        <v>1635.7203211199999</v>
      </c>
      <c r="V128" s="54">
        <v>1708.9653865</v>
      </c>
      <c r="W128" s="54">
        <v>1737.54092829</v>
      </c>
      <c r="X128" s="108">
        <v>1544.441</v>
      </c>
      <c r="Y128" s="54">
        <v>1544.441</v>
      </c>
      <c r="Z128" s="54">
        <v>1785.58</v>
      </c>
      <c r="AA128" s="54">
        <v>1680.7539999999999</v>
      </c>
      <c r="AB128" s="54">
        <v>1514.4</v>
      </c>
      <c r="AC128" s="108">
        <v>1369.7837500000001</v>
      </c>
      <c r="AD128" s="54">
        <v>1369.7837500000001</v>
      </c>
      <c r="AE128" s="54">
        <v>1229.7919999999999</v>
      </c>
      <c r="AF128" s="54">
        <v>1220.3800000000001</v>
      </c>
      <c r="AG128" s="54">
        <v>1239.2920000000001</v>
      </c>
      <c r="AH128" s="108">
        <v>1151.6930000000002</v>
      </c>
      <c r="AI128" s="54">
        <v>1151.6930000000002</v>
      </c>
      <c r="AJ128" s="54">
        <v>1072.8629999999998</v>
      </c>
      <c r="AK128" s="54">
        <v>962.76800000000003</v>
      </c>
      <c r="AL128" s="54">
        <v>901.57600000000002</v>
      </c>
      <c r="AM128" s="108">
        <v>890.70571185999995</v>
      </c>
      <c r="AN128" s="54">
        <v>890.70571185999995</v>
      </c>
      <c r="AO128" s="54">
        <v>911.83299999999997</v>
      </c>
      <c r="AP128" s="54">
        <v>917.34600000000012</v>
      </c>
      <c r="AQ128" s="54">
        <v>927.28499999999985</v>
      </c>
      <c r="AR128" s="108">
        <v>936.18099999999993</v>
      </c>
      <c r="AS128" s="54">
        <v>936.18099999999993</v>
      </c>
      <c r="AT128" s="54">
        <v>973.9409999999998</v>
      </c>
      <c r="AU128" s="54">
        <v>1022.6579999999999</v>
      </c>
      <c r="AV128" s="54">
        <v>1090.0029999999999</v>
      </c>
      <c r="AW128" s="108">
        <v>1087.1289999999999</v>
      </c>
      <c r="AX128" s="54">
        <v>1087.1289999999999</v>
      </c>
      <c r="AY128" s="54">
        <v>1102.9563743035567</v>
      </c>
      <c r="AZ128" s="54">
        <v>1093.7693907418266</v>
      </c>
      <c r="BA128" s="54">
        <v>1090.2725909732317</v>
      </c>
      <c r="BB128" s="108">
        <v>1140.8700000000001</v>
      </c>
      <c r="BC128" s="54">
        <v>1140.8700000000001</v>
      </c>
      <c r="BD128" s="54">
        <v>1157.027</v>
      </c>
      <c r="BE128" s="54">
        <v>1134.348</v>
      </c>
      <c r="BF128" s="54">
        <v>1103.5539999999999</v>
      </c>
      <c r="BG128" s="108">
        <v>921.8</v>
      </c>
      <c r="BH128" s="54">
        <v>921.8</v>
      </c>
      <c r="BI128" s="54">
        <v>881.9</v>
      </c>
      <c r="BJ128" s="54">
        <v>889.5</v>
      </c>
      <c r="BK128" s="54">
        <v>981.1</v>
      </c>
      <c r="BL128" s="108">
        <v>1040.3</v>
      </c>
      <c r="BM128" s="54">
        <v>1040.3</v>
      </c>
      <c r="BN128" s="54">
        <v>1780.8</v>
      </c>
      <c r="BO128" s="54">
        <v>1897</v>
      </c>
      <c r="BP128" s="54">
        <v>1863.7</v>
      </c>
      <c r="BQ128" s="108">
        <v>1890.8</v>
      </c>
      <c r="BR128" s="54">
        <v>1890.8</v>
      </c>
      <c r="BS128" s="54">
        <v>1487.9</v>
      </c>
      <c r="BT128" s="54">
        <v>1610.4</v>
      </c>
      <c r="BU128" s="54">
        <v>1740.5</v>
      </c>
      <c r="BV128" s="108">
        <v>2166.1</v>
      </c>
      <c r="BW128" s="54">
        <v>2166.1</v>
      </c>
      <c r="BX128" s="54">
        <v>2430.3000000000002</v>
      </c>
      <c r="BY128" s="54">
        <v>2161.5</v>
      </c>
      <c r="BZ128" s="54">
        <v>2134.6</v>
      </c>
    </row>
    <row r="129" spans="1:78" s="59" customFormat="1" outlineLevel="1" x14ac:dyDescent="0.2">
      <c r="A129" s="62"/>
      <c r="B129" s="28"/>
      <c r="C129" s="28"/>
      <c r="D129" s="28"/>
      <c r="E129" s="28"/>
      <c r="F129" s="28"/>
      <c r="G129" s="28"/>
      <c r="H129" s="28"/>
      <c r="I129" s="28"/>
      <c r="J129" s="28"/>
      <c r="N129" s="28"/>
      <c r="O129" s="28"/>
      <c r="P129" s="28"/>
      <c r="Q129" s="28"/>
      <c r="R129" s="28"/>
      <c r="S129" s="28"/>
      <c r="T129" s="28"/>
      <c r="U129" s="28"/>
      <c r="V129" s="28"/>
      <c r="W129" s="28"/>
      <c r="X129" s="28"/>
      <c r="Y129" s="28"/>
      <c r="Z129" s="28"/>
      <c r="AA129" s="28"/>
      <c r="AB129" s="28"/>
      <c r="AC129" s="28"/>
      <c r="AD129" s="28"/>
      <c r="AE129" s="28"/>
      <c r="AF129" s="28"/>
      <c r="AG129" s="28"/>
      <c r="AH129" s="28"/>
      <c r="AI129" s="28"/>
      <c r="AJ129" s="28"/>
      <c r="AK129" s="28"/>
      <c r="AL129" s="28"/>
      <c r="AM129" s="28"/>
      <c r="AN129" s="28"/>
      <c r="AO129" s="28"/>
      <c r="AP129" s="28"/>
      <c r="AQ129" s="28"/>
      <c r="AR129" s="28"/>
      <c r="AS129" s="28"/>
      <c r="AT129" s="28"/>
      <c r="AU129" s="28"/>
      <c r="AV129" s="28"/>
      <c r="AW129" s="28"/>
      <c r="AX129" s="28"/>
      <c r="AY129" s="28"/>
      <c r="AZ129" s="28"/>
      <c r="BA129" s="28"/>
      <c r="BB129" s="28"/>
      <c r="BC129" s="28"/>
      <c r="BD129" s="28"/>
      <c r="BE129" s="28"/>
      <c r="BF129" s="28"/>
      <c r="BG129" s="28"/>
      <c r="BH129" s="28"/>
      <c r="BI129" s="28"/>
      <c r="BJ129" s="28"/>
      <c r="BK129" s="28"/>
      <c r="BL129" s="28"/>
      <c r="BM129" s="28"/>
      <c r="BN129" s="28"/>
      <c r="BO129" s="28"/>
      <c r="BP129" s="28"/>
      <c r="BQ129" s="28"/>
      <c r="BR129" s="28"/>
      <c r="BS129" s="28"/>
      <c r="BT129" s="28"/>
      <c r="BU129" s="28"/>
      <c r="BV129" s="28"/>
      <c r="BW129" s="28"/>
      <c r="BX129" s="28"/>
      <c r="BY129" s="28"/>
      <c r="BZ129" s="28"/>
    </row>
    <row r="130" spans="1:78" x14ac:dyDescent="0.2">
      <c r="A130" s="13" t="s">
        <v>173</v>
      </c>
      <c r="B130" s="55"/>
      <c r="C130" s="55"/>
      <c r="E130" s="55"/>
      <c r="F130" s="55"/>
      <c r="G130" s="55"/>
      <c r="H130" s="55"/>
      <c r="J130" s="55"/>
      <c r="K130" s="55"/>
      <c r="L130" s="55"/>
      <c r="M130" s="55"/>
      <c r="O130" s="55"/>
      <c r="P130" s="55"/>
      <c r="Q130" s="55"/>
      <c r="R130" s="55"/>
    </row>
    <row r="131" spans="1:78" outlineLevel="1" x14ac:dyDescent="0.2">
      <c r="A131" s="29" t="s">
        <v>1</v>
      </c>
      <c r="B131" s="16" t="s">
        <v>277</v>
      </c>
      <c r="C131" s="16" t="s">
        <v>276</v>
      </c>
      <c r="D131" s="16">
        <v>2025</v>
      </c>
      <c r="E131" s="16" t="s">
        <v>274</v>
      </c>
      <c r="F131" s="16" t="s">
        <v>265</v>
      </c>
      <c r="G131" s="16" t="s">
        <v>264</v>
      </c>
      <c r="H131" s="16" t="s">
        <v>263</v>
      </c>
      <c r="I131" s="16">
        <v>2024</v>
      </c>
      <c r="J131" s="16" t="s">
        <v>256</v>
      </c>
      <c r="K131" s="16" t="str">
        <f t="shared" ref="K131:BV131" si="92">K7</f>
        <v>3T24</v>
      </c>
      <c r="L131" s="16" t="str">
        <f t="shared" si="92"/>
        <v>2T24</v>
      </c>
      <c r="M131" s="16" t="str">
        <f t="shared" si="92"/>
        <v>1T24</v>
      </c>
      <c r="N131" s="16">
        <f t="shared" si="92"/>
        <v>2023</v>
      </c>
      <c r="O131" s="16" t="str">
        <f t="shared" si="92"/>
        <v>4T23</v>
      </c>
      <c r="P131" s="16" t="str">
        <f t="shared" si="92"/>
        <v>3T23</v>
      </c>
      <c r="Q131" s="16" t="str">
        <f t="shared" si="92"/>
        <v>2T23</v>
      </c>
      <c r="R131" s="16" t="str">
        <f t="shared" si="92"/>
        <v>1T23</v>
      </c>
      <c r="S131" s="16">
        <f t="shared" si="92"/>
        <v>2022</v>
      </c>
      <c r="T131" s="16" t="str">
        <f t="shared" si="92"/>
        <v>4T22</v>
      </c>
      <c r="U131" s="16" t="str">
        <f t="shared" si="92"/>
        <v>3T22</v>
      </c>
      <c r="V131" s="16" t="str">
        <f t="shared" si="92"/>
        <v>2T22</v>
      </c>
      <c r="W131" s="16" t="str">
        <f t="shared" si="92"/>
        <v>1T22</v>
      </c>
      <c r="X131" s="16">
        <f t="shared" si="92"/>
        <v>2021</v>
      </c>
      <c r="Y131" s="16" t="str">
        <f t="shared" si="92"/>
        <v>4T21</v>
      </c>
      <c r="Z131" s="16" t="str">
        <f t="shared" si="92"/>
        <v>3T21</v>
      </c>
      <c r="AA131" s="16" t="str">
        <f t="shared" si="92"/>
        <v>2T21</v>
      </c>
      <c r="AB131" s="16" t="str">
        <f t="shared" si="92"/>
        <v>1T21</v>
      </c>
      <c r="AC131" s="16">
        <f t="shared" si="92"/>
        <v>2020</v>
      </c>
      <c r="AD131" s="16" t="str">
        <f t="shared" si="92"/>
        <v>4T20</v>
      </c>
      <c r="AE131" s="16" t="str">
        <f t="shared" si="92"/>
        <v>3T20</v>
      </c>
      <c r="AF131" s="16" t="str">
        <f t="shared" si="92"/>
        <v>2T20</v>
      </c>
      <c r="AG131" s="16" t="str">
        <f t="shared" si="92"/>
        <v>1T20</v>
      </c>
      <c r="AH131" s="16">
        <f t="shared" si="92"/>
        <v>2019</v>
      </c>
      <c r="AI131" s="16" t="str">
        <f t="shared" si="92"/>
        <v>4T19</v>
      </c>
      <c r="AJ131" s="16" t="str">
        <f t="shared" si="92"/>
        <v>3T19</v>
      </c>
      <c r="AK131" s="16" t="str">
        <f t="shared" si="92"/>
        <v>2T19</v>
      </c>
      <c r="AL131" s="16" t="str">
        <f t="shared" si="92"/>
        <v>1T19</v>
      </c>
      <c r="AM131" s="16">
        <f t="shared" si="92"/>
        <v>2018</v>
      </c>
      <c r="AN131" s="16" t="str">
        <f t="shared" si="92"/>
        <v>4T18</v>
      </c>
      <c r="AO131" s="16" t="str">
        <f t="shared" si="92"/>
        <v>3T18</v>
      </c>
      <c r="AP131" s="16" t="str">
        <f t="shared" si="92"/>
        <v>2T18</v>
      </c>
      <c r="AQ131" s="16" t="str">
        <f t="shared" si="92"/>
        <v>1T18</v>
      </c>
      <c r="AR131" s="16">
        <f t="shared" si="92"/>
        <v>2017</v>
      </c>
      <c r="AS131" s="16" t="str">
        <f t="shared" si="92"/>
        <v>4T17</v>
      </c>
      <c r="AT131" s="16" t="str">
        <f t="shared" si="92"/>
        <v>3T17</v>
      </c>
      <c r="AU131" s="16" t="str">
        <f t="shared" si="92"/>
        <v>2T17</v>
      </c>
      <c r="AV131" s="16" t="str">
        <f t="shared" si="92"/>
        <v>1T17</v>
      </c>
      <c r="AW131" s="16">
        <f t="shared" si="92"/>
        <v>2016</v>
      </c>
      <c r="AX131" s="16" t="str">
        <f t="shared" si="92"/>
        <v>4T16</v>
      </c>
      <c r="AY131" s="16" t="str">
        <f t="shared" si="92"/>
        <v>3T16</v>
      </c>
      <c r="AZ131" s="16" t="str">
        <f t="shared" si="92"/>
        <v>2T16</v>
      </c>
      <c r="BA131" s="16" t="str">
        <f t="shared" si="92"/>
        <v>1T16</v>
      </c>
      <c r="BB131" s="16">
        <f t="shared" si="92"/>
        <v>2015</v>
      </c>
      <c r="BC131" s="16" t="str">
        <f t="shared" si="92"/>
        <v>4T15</v>
      </c>
      <c r="BD131" s="16" t="str">
        <f t="shared" si="92"/>
        <v>3T15</v>
      </c>
      <c r="BE131" s="16" t="str">
        <f t="shared" si="92"/>
        <v>2T15</v>
      </c>
      <c r="BF131" s="16" t="str">
        <f t="shared" si="92"/>
        <v>1T15</v>
      </c>
      <c r="BG131" s="16">
        <f t="shared" si="92"/>
        <v>2014</v>
      </c>
      <c r="BH131" s="16" t="str">
        <f t="shared" si="92"/>
        <v>4T14</v>
      </c>
      <c r="BI131" s="16" t="str">
        <f t="shared" si="92"/>
        <v>3T14</v>
      </c>
      <c r="BJ131" s="16" t="str">
        <f t="shared" si="92"/>
        <v>2T14</v>
      </c>
      <c r="BK131" s="16" t="str">
        <f t="shared" si="92"/>
        <v>1T14</v>
      </c>
      <c r="BL131" s="16">
        <f t="shared" si="92"/>
        <v>2013</v>
      </c>
      <c r="BM131" s="16" t="str">
        <f t="shared" si="92"/>
        <v>4T13</v>
      </c>
      <c r="BN131" s="16" t="str">
        <f t="shared" si="92"/>
        <v>3T13</v>
      </c>
      <c r="BO131" s="16" t="str">
        <f t="shared" si="92"/>
        <v>2T13</v>
      </c>
      <c r="BP131" s="16" t="str">
        <f t="shared" si="92"/>
        <v>1T13</v>
      </c>
      <c r="BQ131" s="16">
        <f t="shared" si="92"/>
        <v>2012</v>
      </c>
      <c r="BR131" s="16" t="str">
        <f t="shared" si="92"/>
        <v>4T12</v>
      </c>
      <c r="BS131" s="16" t="str">
        <f t="shared" si="92"/>
        <v>3T12</v>
      </c>
      <c r="BT131" s="16" t="str">
        <f t="shared" si="92"/>
        <v>2T12</v>
      </c>
      <c r="BU131" s="16" t="str">
        <f t="shared" si="92"/>
        <v>1T12</v>
      </c>
      <c r="BV131" s="16">
        <f t="shared" si="92"/>
        <v>2011</v>
      </c>
      <c r="BW131" s="16" t="str">
        <f t="shared" ref="BW131:BZ131" si="93">BW7</f>
        <v>4T11</v>
      </c>
      <c r="BX131" s="16" t="str">
        <f t="shared" si="93"/>
        <v>3T11</v>
      </c>
      <c r="BY131" s="16" t="str">
        <f t="shared" si="93"/>
        <v>2T11</v>
      </c>
      <c r="BZ131" s="16" t="str">
        <f t="shared" si="93"/>
        <v>1T11</v>
      </c>
    </row>
    <row r="132" spans="1:78" outlineLevel="1" x14ac:dyDescent="0.2">
      <c r="A132" s="33" t="s">
        <v>174</v>
      </c>
      <c r="B132" s="24">
        <f t="shared" ref="B132" si="94">B134-B133</f>
        <v>1168.681</v>
      </c>
      <c r="C132" s="24">
        <f t="shared" ref="C132:J132" si="95">C134-C133</f>
        <v>1415.4860000000001</v>
      </c>
      <c r="D132" s="97">
        <f t="shared" si="95"/>
        <v>1312.9</v>
      </c>
      <c r="E132" s="24">
        <f t="shared" si="95"/>
        <v>1312.9</v>
      </c>
      <c r="F132" s="24">
        <f t="shared" si="95"/>
        <v>1117.7929999999999</v>
      </c>
      <c r="G132" s="24">
        <f t="shared" si="95"/>
        <v>1076.992</v>
      </c>
      <c r="H132" s="24">
        <f t="shared" si="95"/>
        <v>849.05100000000004</v>
      </c>
      <c r="I132" s="97">
        <f t="shared" si="95"/>
        <v>1041.5360000000001</v>
      </c>
      <c r="J132" s="24">
        <f t="shared" si="95"/>
        <v>1041.5360000000001</v>
      </c>
      <c r="K132" s="24">
        <f>K134-K133</f>
        <v>1170.4290000000001</v>
      </c>
      <c r="L132" s="24">
        <f>L134-L133</f>
        <v>1105.69</v>
      </c>
      <c r="M132" s="24">
        <f>M134-M133</f>
        <v>1101.1598588999998</v>
      </c>
      <c r="N132" s="97">
        <f t="shared" ref="N132:BY132" si="96">N134-N133</f>
        <v>1180.09459388</v>
      </c>
      <c r="O132" s="24">
        <f t="shared" si="96"/>
        <v>1180.09459388</v>
      </c>
      <c r="P132" s="24">
        <f t="shared" si="96"/>
        <v>1200.9481436999999</v>
      </c>
      <c r="Q132" s="24">
        <f t="shared" si="96"/>
        <v>1359.1596842399999</v>
      </c>
      <c r="R132" s="24">
        <f t="shared" si="96"/>
        <v>1358.4</v>
      </c>
      <c r="S132" s="97">
        <f t="shared" si="96"/>
        <v>1474.1</v>
      </c>
      <c r="T132" s="24">
        <f t="shared" si="96"/>
        <v>1474.1</v>
      </c>
      <c r="U132" s="24">
        <f t="shared" si="96"/>
        <v>1502.9</v>
      </c>
      <c r="V132" s="24">
        <f t="shared" si="96"/>
        <v>1485.8</v>
      </c>
      <c r="W132" s="24">
        <f t="shared" si="96"/>
        <v>1385.3</v>
      </c>
      <c r="X132" s="97">
        <f t="shared" si="96"/>
        <v>1396.7</v>
      </c>
      <c r="Y132" s="24">
        <f t="shared" si="96"/>
        <v>1396.7</v>
      </c>
      <c r="Z132" s="24">
        <f t="shared" si="96"/>
        <v>1339.8</v>
      </c>
      <c r="AA132" s="24">
        <f t="shared" si="96"/>
        <v>1130</v>
      </c>
      <c r="AB132" s="24">
        <f t="shared" si="96"/>
        <v>1036.7</v>
      </c>
      <c r="AC132" s="97">
        <f t="shared" si="96"/>
        <v>1157.2</v>
      </c>
      <c r="AD132" s="24">
        <f t="shared" si="96"/>
        <v>1157.2</v>
      </c>
      <c r="AE132" s="24">
        <f t="shared" si="96"/>
        <v>1152.0999999999999</v>
      </c>
      <c r="AF132" s="24">
        <f t="shared" si="96"/>
        <v>1347.2</v>
      </c>
      <c r="AG132" s="24">
        <f t="shared" si="96"/>
        <v>928.90000000000009</v>
      </c>
      <c r="AH132" s="97">
        <f t="shared" si="96"/>
        <v>870.5</v>
      </c>
      <c r="AI132" s="24">
        <f t="shared" si="96"/>
        <v>870.5</v>
      </c>
      <c r="AJ132" s="24">
        <f t="shared" si="96"/>
        <v>744.8</v>
      </c>
      <c r="AK132" s="24">
        <f t="shared" si="96"/>
        <v>756.30000000000007</v>
      </c>
      <c r="AL132" s="24">
        <f t="shared" si="96"/>
        <v>555.1</v>
      </c>
      <c r="AM132" s="97">
        <f t="shared" si="96"/>
        <v>542.5</v>
      </c>
      <c r="AN132" s="24">
        <f t="shared" si="96"/>
        <v>542.5</v>
      </c>
      <c r="AO132" s="24">
        <f t="shared" si="96"/>
        <v>541.29999999999995</v>
      </c>
      <c r="AP132" s="24">
        <f t="shared" si="96"/>
        <v>383.79999999999995</v>
      </c>
      <c r="AQ132" s="24">
        <f t="shared" si="96"/>
        <v>377.79999999999995</v>
      </c>
      <c r="AR132" s="97">
        <f t="shared" si="96"/>
        <v>270.10000000000002</v>
      </c>
      <c r="AS132" s="24">
        <f t="shared" si="96"/>
        <v>270.10000000000002</v>
      </c>
      <c r="AT132" s="24">
        <f t="shared" si="96"/>
        <v>130.69999999999999</v>
      </c>
      <c r="AU132" s="24">
        <f t="shared" si="96"/>
        <v>178.6</v>
      </c>
      <c r="AV132" s="24">
        <f t="shared" si="96"/>
        <v>173.4</v>
      </c>
      <c r="AW132" s="97">
        <f t="shared" si="96"/>
        <v>135</v>
      </c>
      <c r="AX132" s="24">
        <f t="shared" si="96"/>
        <v>135</v>
      </c>
      <c r="AY132" s="24">
        <f t="shared" si="96"/>
        <v>199.4</v>
      </c>
      <c r="AZ132" s="24">
        <f t="shared" si="96"/>
        <v>266.3</v>
      </c>
      <c r="BA132" s="24">
        <f t="shared" si="96"/>
        <v>293</v>
      </c>
      <c r="BB132" s="97">
        <f t="shared" si="96"/>
        <v>248.4</v>
      </c>
      <c r="BC132" s="24">
        <f t="shared" si="96"/>
        <v>248.4</v>
      </c>
      <c r="BD132" s="24">
        <f t="shared" si="96"/>
        <v>344.5</v>
      </c>
      <c r="BE132" s="24">
        <f t="shared" si="96"/>
        <v>344.5</v>
      </c>
      <c r="BF132" s="24">
        <f t="shared" si="96"/>
        <v>432.8</v>
      </c>
      <c r="BG132" s="97">
        <f t="shared" si="96"/>
        <v>438.6</v>
      </c>
      <c r="BH132" s="24">
        <f t="shared" si="96"/>
        <v>438.6</v>
      </c>
      <c r="BI132" s="24">
        <f t="shared" si="96"/>
        <v>466.2</v>
      </c>
      <c r="BJ132" s="24">
        <f t="shared" si="96"/>
        <v>531.6</v>
      </c>
      <c r="BK132" s="24">
        <f t="shared" si="96"/>
        <v>587.20000000000005</v>
      </c>
      <c r="BL132" s="97">
        <f t="shared" si="96"/>
        <v>638.80000000000007</v>
      </c>
      <c r="BM132" s="24">
        <f t="shared" si="96"/>
        <v>638.80000000000007</v>
      </c>
      <c r="BN132" s="24">
        <f t="shared" si="96"/>
        <v>996.4</v>
      </c>
      <c r="BO132" s="24">
        <f t="shared" si="96"/>
        <v>1021</v>
      </c>
      <c r="BP132" s="24">
        <f t="shared" si="96"/>
        <v>923.8</v>
      </c>
      <c r="BQ132" s="97">
        <f t="shared" si="96"/>
        <v>915.1</v>
      </c>
      <c r="BR132" s="24">
        <f t="shared" si="96"/>
        <v>915.1</v>
      </c>
      <c r="BS132" s="24">
        <f t="shared" si="96"/>
        <v>921.59999999999991</v>
      </c>
      <c r="BT132" s="24">
        <f t="shared" si="96"/>
        <v>850.59999999999991</v>
      </c>
      <c r="BU132" s="24">
        <f t="shared" si="96"/>
        <v>761.2</v>
      </c>
      <c r="BV132" s="97">
        <f t="shared" si="96"/>
        <v>734.4</v>
      </c>
      <c r="BW132" s="24">
        <f t="shared" si="96"/>
        <v>734.4</v>
      </c>
      <c r="BX132" s="24">
        <f t="shared" si="96"/>
        <v>728.3</v>
      </c>
      <c r="BY132" s="24">
        <f t="shared" si="96"/>
        <v>680.6</v>
      </c>
      <c r="BZ132" s="24">
        <f t="shared" ref="BZ132" si="97">BZ134-BZ133</f>
        <v>689.6</v>
      </c>
    </row>
    <row r="133" spans="1:78" outlineLevel="1" x14ac:dyDescent="0.2">
      <c r="A133" s="33" t="s">
        <v>175</v>
      </c>
      <c r="B133" s="24">
        <f t="shared" ref="B133" si="98">-B20</f>
        <v>-865.43899999999996</v>
      </c>
      <c r="C133" s="24">
        <f t="shared" ref="C133:BN133" si="99">-C20</f>
        <v>-1090.6210000000001</v>
      </c>
      <c r="D133" s="97">
        <f t="shared" si="99"/>
        <v>-1046.9000000000001</v>
      </c>
      <c r="E133" s="24">
        <f t="shared" si="99"/>
        <v>-1046.9000000000001</v>
      </c>
      <c r="F133" s="24">
        <f t="shared" si="99"/>
        <v>-916.86099999999999</v>
      </c>
      <c r="G133" s="24">
        <f t="shared" si="99"/>
        <v>-761.20699999999999</v>
      </c>
      <c r="H133" s="24">
        <f t="shared" si="99"/>
        <v>-581.50099999999998</v>
      </c>
      <c r="I133" s="97">
        <f t="shared" si="99"/>
        <v>-849.32100000000003</v>
      </c>
      <c r="J133" s="24">
        <f t="shared" si="99"/>
        <v>-849.32100000000003</v>
      </c>
      <c r="K133" s="24">
        <f t="shared" si="99"/>
        <v>-738.01700000000005</v>
      </c>
      <c r="L133" s="24">
        <f t="shared" si="99"/>
        <v>-721.904</v>
      </c>
      <c r="M133" s="24">
        <f t="shared" si="99"/>
        <v>-747.38800000000003</v>
      </c>
      <c r="N133" s="97">
        <f t="shared" si="99"/>
        <v>-718.81600000000003</v>
      </c>
      <c r="O133" s="24">
        <f t="shared" si="99"/>
        <v>-718.81600000000003</v>
      </c>
      <c r="P133" s="24">
        <f t="shared" si="99"/>
        <v>-748.15755919999992</v>
      </c>
      <c r="Q133" s="24">
        <f t="shared" si="99"/>
        <v>-733.51191660999996</v>
      </c>
      <c r="R133" s="24">
        <f t="shared" si="99"/>
        <v>-603.6</v>
      </c>
      <c r="S133" s="97">
        <f t="shared" si="99"/>
        <v>-674.2</v>
      </c>
      <c r="T133" s="24">
        <f t="shared" si="99"/>
        <v>-674.2</v>
      </c>
      <c r="U133" s="24">
        <f t="shared" si="99"/>
        <v>-716</v>
      </c>
      <c r="V133" s="24">
        <f t="shared" si="99"/>
        <v>-823.9</v>
      </c>
      <c r="W133" s="24">
        <f t="shared" si="99"/>
        <v>-803.4</v>
      </c>
      <c r="X133" s="97">
        <f t="shared" si="99"/>
        <v>-1064.9000000000001</v>
      </c>
      <c r="Y133" s="24">
        <f t="shared" si="99"/>
        <v>-1064.9000000000001</v>
      </c>
      <c r="Z133" s="24">
        <f t="shared" si="99"/>
        <v>-1041.8</v>
      </c>
      <c r="AA133" s="24">
        <f t="shared" si="99"/>
        <v>-945.2</v>
      </c>
      <c r="AB133" s="24">
        <f t="shared" si="99"/>
        <v>-998.7</v>
      </c>
      <c r="AC133" s="97">
        <f t="shared" si="99"/>
        <v>-1305.5</v>
      </c>
      <c r="AD133" s="24">
        <f t="shared" si="99"/>
        <v>-1305.5</v>
      </c>
      <c r="AE133" s="24">
        <f t="shared" si="99"/>
        <v>-1402.8</v>
      </c>
      <c r="AF133" s="24">
        <f t="shared" si="99"/>
        <v>-1534.9</v>
      </c>
      <c r="AG133" s="24">
        <f t="shared" si="99"/>
        <v>-1060.7</v>
      </c>
      <c r="AH133" s="97">
        <f t="shared" si="99"/>
        <v>-1070.5</v>
      </c>
      <c r="AI133" s="24">
        <f t="shared" si="99"/>
        <v>-1070.5</v>
      </c>
      <c r="AJ133" s="24">
        <f t="shared" si="99"/>
        <v>-976.3</v>
      </c>
      <c r="AK133" s="24">
        <f t="shared" si="99"/>
        <v>-1045.9000000000001</v>
      </c>
      <c r="AL133" s="24">
        <f t="shared" si="99"/>
        <v>-854.5</v>
      </c>
      <c r="AM133" s="97">
        <f t="shared" si="99"/>
        <v>-855.6</v>
      </c>
      <c r="AN133" s="24">
        <f t="shared" si="99"/>
        <v>-855.6</v>
      </c>
      <c r="AO133" s="24">
        <f t="shared" si="99"/>
        <v>-847.5</v>
      </c>
      <c r="AP133" s="24">
        <f t="shared" si="99"/>
        <v>-656.8</v>
      </c>
      <c r="AQ133" s="24">
        <f t="shared" si="99"/>
        <v>-660.4</v>
      </c>
      <c r="AR133" s="97">
        <f t="shared" si="99"/>
        <v>-497.7</v>
      </c>
      <c r="AS133" s="24">
        <f t="shared" si="99"/>
        <v>-497.7</v>
      </c>
      <c r="AT133" s="24">
        <f t="shared" si="99"/>
        <v>-387.5</v>
      </c>
      <c r="AU133" s="24">
        <f t="shared" si="99"/>
        <v>-352.2</v>
      </c>
      <c r="AV133" s="24">
        <f t="shared" si="99"/>
        <v>-284.3</v>
      </c>
      <c r="AW133" s="97">
        <f t="shared" si="99"/>
        <v>-223.5</v>
      </c>
      <c r="AX133" s="24">
        <f t="shared" si="99"/>
        <v>-223.5</v>
      </c>
      <c r="AY133" s="24">
        <f t="shared" si="99"/>
        <v>-254.5</v>
      </c>
      <c r="AZ133" s="24">
        <f t="shared" si="99"/>
        <v>-314.2</v>
      </c>
      <c r="BA133" s="24">
        <f t="shared" si="99"/>
        <v>-334.9</v>
      </c>
      <c r="BB133" s="97">
        <f t="shared" si="99"/>
        <v>-234.3</v>
      </c>
      <c r="BC133" s="24">
        <f t="shared" si="99"/>
        <v>-234.3</v>
      </c>
      <c r="BD133" s="24">
        <f t="shared" si="99"/>
        <v>-325.2</v>
      </c>
      <c r="BE133" s="24">
        <f t="shared" si="99"/>
        <v>-335.1</v>
      </c>
      <c r="BF133" s="24">
        <f t="shared" si="99"/>
        <v>-435.8</v>
      </c>
      <c r="BG133" s="97">
        <f t="shared" si="99"/>
        <v>-494.6</v>
      </c>
      <c r="BH133" s="24">
        <f t="shared" si="99"/>
        <v>-494.6</v>
      </c>
      <c r="BI133" s="24">
        <f t="shared" si="99"/>
        <v>-559.5</v>
      </c>
      <c r="BJ133" s="24">
        <f t="shared" si="99"/>
        <v>-618.1</v>
      </c>
      <c r="BK133" s="24">
        <f t="shared" si="99"/>
        <v>-594.70000000000005</v>
      </c>
      <c r="BL133" s="97">
        <f t="shared" si="99"/>
        <v>-642.70000000000005</v>
      </c>
      <c r="BM133" s="24">
        <f t="shared" si="99"/>
        <v>-642.70000000000005</v>
      </c>
      <c r="BN133" s="24">
        <f t="shared" si="99"/>
        <v>-443.6</v>
      </c>
      <c r="BO133" s="24">
        <f t="shared" ref="BO133:BZ133" si="100">-BO20</f>
        <v>-768.9</v>
      </c>
      <c r="BP133" s="24">
        <f t="shared" si="100"/>
        <v>-770.1</v>
      </c>
      <c r="BQ133" s="97">
        <f t="shared" si="100"/>
        <v>-774.7</v>
      </c>
      <c r="BR133" s="24">
        <f t="shared" si="100"/>
        <v>-774.7</v>
      </c>
      <c r="BS133" s="24">
        <f t="shared" si="100"/>
        <v>-832.8</v>
      </c>
      <c r="BT133" s="24">
        <f t="shared" si="100"/>
        <v>-636.4</v>
      </c>
      <c r="BU133" s="24">
        <f t="shared" si="100"/>
        <v>-514.6</v>
      </c>
      <c r="BV133" s="97">
        <f t="shared" si="100"/>
        <v>-624.4</v>
      </c>
      <c r="BW133" s="24">
        <f t="shared" si="100"/>
        <v>-624.4</v>
      </c>
      <c r="BX133" s="24">
        <f t="shared" si="100"/>
        <v>-402.7</v>
      </c>
      <c r="BY133" s="24">
        <f t="shared" si="100"/>
        <v>-410.6</v>
      </c>
      <c r="BZ133" s="24">
        <f t="shared" si="100"/>
        <v>-408.1</v>
      </c>
    </row>
    <row r="134" spans="1:78" outlineLevel="1" x14ac:dyDescent="0.2">
      <c r="A134" s="33" t="s">
        <v>176</v>
      </c>
      <c r="B134" s="24">
        <f t="shared" ref="B134" si="101">B21</f>
        <v>303.24200000000008</v>
      </c>
      <c r="C134" s="24">
        <f t="shared" ref="C134:BN134" si="102">C21</f>
        <v>324.86500000000001</v>
      </c>
      <c r="D134" s="97">
        <f t="shared" si="102"/>
        <v>266</v>
      </c>
      <c r="E134" s="24">
        <f t="shared" si="102"/>
        <v>266</v>
      </c>
      <c r="F134" s="24">
        <f t="shared" si="102"/>
        <v>200.9319999999999</v>
      </c>
      <c r="G134" s="24">
        <f t="shared" si="102"/>
        <v>315.78499999999997</v>
      </c>
      <c r="H134" s="24">
        <f t="shared" si="102"/>
        <v>267.55000000000007</v>
      </c>
      <c r="I134" s="97">
        <f t="shared" si="102"/>
        <v>192.21500000000003</v>
      </c>
      <c r="J134" s="24">
        <f t="shared" si="102"/>
        <v>192.21500000000003</v>
      </c>
      <c r="K134" s="24">
        <f t="shared" si="102"/>
        <v>432.41200000000003</v>
      </c>
      <c r="L134" s="24">
        <f t="shared" si="102"/>
        <v>383.78600000000006</v>
      </c>
      <c r="M134" s="24">
        <f t="shared" si="102"/>
        <v>353.77185889999976</v>
      </c>
      <c r="N134" s="97">
        <f t="shared" si="102"/>
        <v>461.27859388000002</v>
      </c>
      <c r="O134" s="24">
        <f t="shared" si="102"/>
        <v>461.27859388000002</v>
      </c>
      <c r="P134" s="24">
        <f t="shared" si="102"/>
        <v>452.79058450000002</v>
      </c>
      <c r="Q134" s="24">
        <f t="shared" si="102"/>
        <v>625.64776762999998</v>
      </c>
      <c r="R134" s="24">
        <f t="shared" si="102"/>
        <v>754.8</v>
      </c>
      <c r="S134" s="97">
        <f t="shared" si="102"/>
        <v>799.9</v>
      </c>
      <c r="T134" s="24">
        <f t="shared" si="102"/>
        <v>799.9</v>
      </c>
      <c r="U134" s="24">
        <f t="shared" si="102"/>
        <v>786.9</v>
      </c>
      <c r="V134" s="24">
        <f t="shared" si="102"/>
        <v>661.9</v>
      </c>
      <c r="W134" s="24">
        <f t="shared" si="102"/>
        <v>581.9</v>
      </c>
      <c r="X134" s="97">
        <f t="shared" si="102"/>
        <v>331.8</v>
      </c>
      <c r="Y134" s="24">
        <f t="shared" si="102"/>
        <v>331.8</v>
      </c>
      <c r="Z134" s="24">
        <f t="shared" si="102"/>
        <v>298</v>
      </c>
      <c r="AA134" s="24">
        <f t="shared" si="102"/>
        <v>184.8</v>
      </c>
      <c r="AB134" s="24">
        <f t="shared" si="102"/>
        <v>38</v>
      </c>
      <c r="AC134" s="97">
        <f t="shared" si="102"/>
        <v>-148.30000000000001</v>
      </c>
      <c r="AD134" s="24">
        <f t="shared" si="102"/>
        <v>-148.30000000000001</v>
      </c>
      <c r="AE134" s="24">
        <f t="shared" si="102"/>
        <v>-250.7</v>
      </c>
      <c r="AF134" s="24">
        <f t="shared" si="102"/>
        <v>-187.7</v>
      </c>
      <c r="AG134" s="24">
        <f t="shared" si="102"/>
        <v>-131.80000000000001</v>
      </c>
      <c r="AH134" s="97">
        <f t="shared" si="102"/>
        <v>-200</v>
      </c>
      <c r="AI134" s="24">
        <f t="shared" si="102"/>
        <v>-200</v>
      </c>
      <c r="AJ134" s="24">
        <f t="shared" si="102"/>
        <v>-231.5</v>
      </c>
      <c r="AK134" s="24">
        <f t="shared" si="102"/>
        <v>-289.60000000000002</v>
      </c>
      <c r="AL134" s="24">
        <f t="shared" si="102"/>
        <v>-299.39999999999998</v>
      </c>
      <c r="AM134" s="97">
        <f t="shared" si="102"/>
        <v>-313.10000000000002</v>
      </c>
      <c r="AN134" s="24">
        <f t="shared" si="102"/>
        <v>-313.10000000000002</v>
      </c>
      <c r="AO134" s="24">
        <f t="shared" si="102"/>
        <v>-306.2</v>
      </c>
      <c r="AP134" s="24">
        <f t="shared" si="102"/>
        <v>-273</v>
      </c>
      <c r="AQ134" s="24">
        <f t="shared" si="102"/>
        <v>-282.60000000000002</v>
      </c>
      <c r="AR134" s="97">
        <f t="shared" si="102"/>
        <v>-227.6</v>
      </c>
      <c r="AS134" s="24">
        <f t="shared" si="102"/>
        <v>-227.6</v>
      </c>
      <c r="AT134" s="24">
        <f t="shared" si="102"/>
        <v>-256.8</v>
      </c>
      <c r="AU134" s="24">
        <f t="shared" si="102"/>
        <v>-173.6</v>
      </c>
      <c r="AV134" s="24">
        <f t="shared" si="102"/>
        <v>-110.9</v>
      </c>
      <c r="AW134" s="97">
        <f t="shared" si="102"/>
        <v>-88.5</v>
      </c>
      <c r="AX134" s="24">
        <f t="shared" si="102"/>
        <v>-88.5</v>
      </c>
      <c r="AY134" s="24">
        <f t="shared" si="102"/>
        <v>-55.1</v>
      </c>
      <c r="AZ134" s="24">
        <f t="shared" si="102"/>
        <v>-47.9</v>
      </c>
      <c r="BA134" s="24">
        <f t="shared" si="102"/>
        <v>-41.9</v>
      </c>
      <c r="BB134" s="97">
        <f t="shared" si="102"/>
        <v>14.1</v>
      </c>
      <c r="BC134" s="24">
        <f t="shared" si="102"/>
        <v>14.1</v>
      </c>
      <c r="BD134" s="24">
        <f t="shared" si="102"/>
        <v>19.3</v>
      </c>
      <c r="BE134" s="24">
        <f t="shared" si="102"/>
        <v>9.4</v>
      </c>
      <c r="BF134" s="24">
        <f t="shared" si="102"/>
        <v>-3</v>
      </c>
      <c r="BG134" s="97">
        <f t="shared" si="102"/>
        <v>-56</v>
      </c>
      <c r="BH134" s="24">
        <f t="shared" si="102"/>
        <v>-56</v>
      </c>
      <c r="BI134" s="24">
        <f t="shared" si="102"/>
        <v>-93.3</v>
      </c>
      <c r="BJ134" s="24">
        <f t="shared" si="102"/>
        <v>-86.5</v>
      </c>
      <c r="BK134" s="24">
        <f t="shared" si="102"/>
        <v>-7.5</v>
      </c>
      <c r="BL134" s="97">
        <f t="shared" si="102"/>
        <v>-3.9</v>
      </c>
      <c r="BM134" s="24">
        <f t="shared" si="102"/>
        <v>-3.9</v>
      </c>
      <c r="BN134" s="24">
        <f t="shared" si="102"/>
        <v>552.79999999999995</v>
      </c>
      <c r="BO134" s="24">
        <f t="shared" ref="BO134:BZ134" si="103">BO21</f>
        <v>252.1</v>
      </c>
      <c r="BP134" s="24">
        <f t="shared" si="103"/>
        <v>153.69999999999999</v>
      </c>
      <c r="BQ134" s="97">
        <f t="shared" si="103"/>
        <v>140.4</v>
      </c>
      <c r="BR134" s="24">
        <f t="shared" si="103"/>
        <v>140.4</v>
      </c>
      <c r="BS134" s="24">
        <f t="shared" si="103"/>
        <v>88.8</v>
      </c>
      <c r="BT134" s="24">
        <f t="shared" si="103"/>
        <v>214.2</v>
      </c>
      <c r="BU134" s="24">
        <f t="shared" si="103"/>
        <v>246.6</v>
      </c>
      <c r="BV134" s="97">
        <f t="shared" si="103"/>
        <v>110</v>
      </c>
      <c r="BW134" s="24">
        <f t="shared" si="103"/>
        <v>110</v>
      </c>
      <c r="BX134" s="24">
        <f t="shared" si="103"/>
        <v>325.60000000000002</v>
      </c>
      <c r="BY134" s="24">
        <f t="shared" si="103"/>
        <v>270</v>
      </c>
      <c r="BZ134" s="24">
        <f t="shared" si="103"/>
        <v>281.5</v>
      </c>
    </row>
    <row r="135" spans="1:78" outlineLevel="1" x14ac:dyDescent="0.2">
      <c r="A135" s="33" t="s">
        <v>177</v>
      </c>
      <c r="B135" s="24">
        <v>0</v>
      </c>
      <c r="C135" s="24">
        <v>0</v>
      </c>
      <c r="D135" s="97">
        <v>0</v>
      </c>
      <c r="E135" s="24">
        <v>0</v>
      </c>
      <c r="F135" s="24">
        <v>0</v>
      </c>
      <c r="G135" s="24">
        <v>0</v>
      </c>
      <c r="H135" s="24">
        <v>0</v>
      </c>
      <c r="I135" s="97">
        <v>0</v>
      </c>
      <c r="J135" s="24">
        <v>0</v>
      </c>
      <c r="K135" s="24">
        <v>0</v>
      </c>
      <c r="L135" s="24">
        <v>0</v>
      </c>
      <c r="M135" s="24">
        <v>0</v>
      </c>
      <c r="N135" s="97">
        <v>0</v>
      </c>
      <c r="O135" s="24">
        <v>0</v>
      </c>
      <c r="P135" s="24">
        <v>0</v>
      </c>
      <c r="Q135" s="24">
        <v>0</v>
      </c>
      <c r="R135" s="24">
        <v>0</v>
      </c>
      <c r="S135" s="97">
        <v>0</v>
      </c>
      <c r="T135" s="24">
        <v>0</v>
      </c>
      <c r="U135" s="24">
        <v>0</v>
      </c>
      <c r="V135" s="24">
        <v>0</v>
      </c>
      <c r="W135" s="24">
        <v>0</v>
      </c>
      <c r="X135" s="97">
        <v>0</v>
      </c>
      <c r="Y135" s="24">
        <v>0</v>
      </c>
      <c r="Z135" s="24">
        <v>0</v>
      </c>
      <c r="AA135" s="24">
        <v>0</v>
      </c>
      <c r="AB135" s="24">
        <v>0</v>
      </c>
      <c r="AC135" s="97">
        <v>0</v>
      </c>
      <c r="AD135" s="24">
        <v>0</v>
      </c>
      <c r="AE135" s="24">
        <v>0</v>
      </c>
      <c r="AF135" s="24">
        <v>0</v>
      </c>
      <c r="AG135" s="24">
        <v>0</v>
      </c>
      <c r="AH135" s="97">
        <v>0</v>
      </c>
      <c r="AI135" s="24">
        <v>0</v>
      </c>
      <c r="AJ135" s="24">
        <v>0</v>
      </c>
      <c r="AK135" s="24">
        <v>0</v>
      </c>
      <c r="AL135" s="24">
        <v>0</v>
      </c>
      <c r="AM135" s="97">
        <v>0</v>
      </c>
      <c r="AN135" s="24">
        <v>0</v>
      </c>
      <c r="AO135" s="24">
        <v>0</v>
      </c>
      <c r="AP135" s="24">
        <v>0</v>
      </c>
      <c r="AQ135" s="24">
        <v>0</v>
      </c>
      <c r="AR135" s="97">
        <v>0</v>
      </c>
      <c r="AS135" s="24">
        <v>0</v>
      </c>
      <c r="AT135" s="24">
        <v>103.9</v>
      </c>
      <c r="AU135" s="24">
        <v>101.6</v>
      </c>
      <c r="AV135" s="24">
        <v>100</v>
      </c>
      <c r="AW135" s="97">
        <v>100</v>
      </c>
      <c r="AX135" s="24">
        <v>100</v>
      </c>
      <c r="AY135" s="24">
        <v>0</v>
      </c>
      <c r="AZ135" s="24">
        <v>0</v>
      </c>
      <c r="BA135" s="24">
        <v>0</v>
      </c>
      <c r="BB135" s="97">
        <v>0</v>
      </c>
      <c r="BC135" s="24">
        <v>0</v>
      </c>
      <c r="BD135" s="24">
        <v>0</v>
      </c>
      <c r="BE135" s="24">
        <v>0</v>
      </c>
      <c r="BF135" s="24">
        <v>0</v>
      </c>
      <c r="BG135" s="97">
        <v>0</v>
      </c>
      <c r="BH135" s="24">
        <v>0</v>
      </c>
      <c r="BI135" s="24">
        <v>0</v>
      </c>
      <c r="BJ135" s="24">
        <v>0</v>
      </c>
      <c r="BK135" s="24">
        <v>0</v>
      </c>
      <c r="BL135" s="97">
        <v>0</v>
      </c>
      <c r="BM135" s="24">
        <v>0</v>
      </c>
      <c r="BN135" s="24">
        <v>0</v>
      </c>
      <c r="BO135" s="24">
        <v>0</v>
      </c>
      <c r="BP135" s="24">
        <v>0</v>
      </c>
      <c r="BQ135" s="97">
        <v>0</v>
      </c>
      <c r="BR135" s="24">
        <v>0</v>
      </c>
      <c r="BS135" s="24">
        <v>0</v>
      </c>
      <c r="BT135" s="24">
        <v>0</v>
      </c>
      <c r="BU135" s="24">
        <v>0</v>
      </c>
      <c r="BV135" s="97">
        <v>0</v>
      </c>
      <c r="BW135" s="24">
        <v>0</v>
      </c>
      <c r="BX135" s="24">
        <v>0</v>
      </c>
      <c r="BY135" s="24">
        <v>0</v>
      </c>
      <c r="BZ135" s="24">
        <v>0</v>
      </c>
    </row>
    <row r="136" spans="1:78" outlineLevel="1" x14ac:dyDescent="0.2">
      <c r="A136" s="19" t="s">
        <v>178</v>
      </c>
      <c r="B136" s="54">
        <f t="shared" ref="B136:B139" si="104">B22</f>
        <v>303.24200000000008</v>
      </c>
      <c r="C136" s="54">
        <f t="shared" ref="C136:BN139" si="105">C22</f>
        <v>324.86500000000001</v>
      </c>
      <c r="D136" s="108">
        <f t="shared" si="105"/>
        <v>266</v>
      </c>
      <c r="E136" s="54">
        <f t="shared" si="105"/>
        <v>266</v>
      </c>
      <c r="F136" s="54">
        <f t="shared" si="105"/>
        <v>200.9319999999999</v>
      </c>
      <c r="G136" s="54">
        <f t="shared" si="105"/>
        <v>315.78499999999997</v>
      </c>
      <c r="H136" s="54">
        <f t="shared" si="105"/>
        <v>267.55000000000007</v>
      </c>
      <c r="I136" s="108">
        <f t="shared" si="105"/>
        <v>192.21500000000003</v>
      </c>
      <c r="J136" s="54">
        <f t="shared" si="105"/>
        <v>192.21500000000003</v>
      </c>
      <c r="K136" s="54">
        <f t="shared" si="105"/>
        <v>432.41200000000003</v>
      </c>
      <c r="L136" s="54">
        <f t="shared" si="105"/>
        <v>383.78600000000006</v>
      </c>
      <c r="M136" s="54">
        <f t="shared" si="105"/>
        <v>353.77185889999976</v>
      </c>
      <c r="N136" s="108">
        <f t="shared" si="105"/>
        <v>461.27859388000002</v>
      </c>
      <c r="O136" s="54">
        <f t="shared" si="105"/>
        <v>461.27859388000002</v>
      </c>
      <c r="P136" s="54">
        <f t="shared" si="105"/>
        <v>452.79058450000002</v>
      </c>
      <c r="Q136" s="54">
        <f t="shared" si="105"/>
        <v>625.64776762999998</v>
      </c>
      <c r="R136" s="54">
        <f t="shared" si="105"/>
        <v>754.8</v>
      </c>
      <c r="S136" s="108">
        <f t="shared" si="105"/>
        <v>799.9</v>
      </c>
      <c r="T136" s="54">
        <f t="shared" si="105"/>
        <v>799.9</v>
      </c>
      <c r="U136" s="54">
        <f t="shared" si="105"/>
        <v>786.9</v>
      </c>
      <c r="V136" s="54">
        <f t="shared" si="105"/>
        <v>661.9</v>
      </c>
      <c r="W136" s="54">
        <f t="shared" si="105"/>
        <v>581.9</v>
      </c>
      <c r="X136" s="108">
        <f t="shared" si="105"/>
        <v>331.8</v>
      </c>
      <c r="Y136" s="54">
        <f t="shared" si="105"/>
        <v>331.8</v>
      </c>
      <c r="Z136" s="54">
        <f t="shared" si="105"/>
        <v>298</v>
      </c>
      <c r="AA136" s="54">
        <f t="shared" si="105"/>
        <v>184.8</v>
      </c>
      <c r="AB136" s="54">
        <f t="shared" si="105"/>
        <v>38</v>
      </c>
      <c r="AC136" s="108">
        <f t="shared" si="105"/>
        <v>-148.30000000000001</v>
      </c>
      <c r="AD136" s="54">
        <f t="shared" si="105"/>
        <v>-148.30000000000001</v>
      </c>
      <c r="AE136" s="54">
        <f t="shared" si="105"/>
        <v>-250.7</v>
      </c>
      <c r="AF136" s="54">
        <f t="shared" si="105"/>
        <v>-187.7</v>
      </c>
      <c r="AG136" s="54">
        <f t="shared" si="105"/>
        <v>-131.80000000000001</v>
      </c>
      <c r="AH136" s="108">
        <f t="shared" si="105"/>
        <v>-200</v>
      </c>
      <c r="AI136" s="54">
        <f t="shared" si="105"/>
        <v>-200</v>
      </c>
      <c r="AJ136" s="54">
        <f t="shared" si="105"/>
        <v>-231.5</v>
      </c>
      <c r="AK136" s="54">
        <f t="shared" si="105"/>
        <v>-289.60000000000002</v>
      </c>
      <c r="AL136" s="54">
        <f t="shared" si="105"/>
        <v>-299.39999999999998</v>
      </c>
      <c r="AM136" s="108">
        <f t="shared" si="105"/>
        <v>-313.10000000000002</v>
      </c>
      <c r="AN136" s="54">
        <f t="shared" si="105"/>
        <v>-313.10000000000002</v>
      </c>
      <c r="AO136" s="54">
        <f t="shared" si="105"/>
        <v>-306.2</v>
      </c>
      <c r="AP136" s="54">
        <f t="shared" si="105"/>
        <v>-273</v>
      </c>
      <c r="AQ136" s="54">
        <f t="shared" si="105"/>
        <v>-282.60000000000002</v>
      </c>
      <c r="AR136" s="108">
        <f t="shared" si="105"/>
        <v>-227.6</v>
      </c>
      <c r="AS136" s="54">
        <f t="shared" si="105"/>
        <v>-227.6</v>
      </c>
      <c r="AT136" s="54">
        <f t="shared" si="105"/>
        <v>-152.9</v>
      </c>
      <c r="AU136" s="54">
        <f t="shared" si="105"/>
        <v>-72</v>
      </c>
      <c r="AV136" s="54">
        <f t="shared" si="105"/>
        <v>-10.9</v>
      </c>
      <c r="AW136" s="108">
        <f t="shared" si="105"/>
        <v>11.5</v>
      </c>
      <c r="AX136" s="54">
        <f t="shared" si="105"/>
        <v>11.5</v>
      </c>
      <c r="AY136" s="54">
        <f t="shared" si="105"/>
        <v>-55.1</v>
      </c>
      <c r="AZ136" s="54">
        <f t="shared" si="105"/>
        <v>-47.9</v>
      </c>
      <c r="BA136" s="54">
        <f t="shared" si="105"/>
        <v>-41.9</v>
      </c>
      <c r="BB136" s="108">
        <f t="shared" si="105"/>
        <v>14.1</v>
      </c>
      <c r="BC136" s="54">
        <f t="shared" si="105"/>
        <v>14.1</v>
      </c>
      <c r="BD136" s="54">
        <f t="shared" si="105"/>
        <v>19.3</v>
      </c>
      <c r="BE136" s="54">
        <f t="shared" si="105"/>
        <v>9.4</v>
      </c>
      <c r="BF136" s="54">
        <f t="shared" si="105"/>
        <v>-3</v>
      </c>
      <c r="BG136" s="108">
        <f t="shared" si="105"/>
        <v>-56</v>
      </c>
      <c r="BH136" s="54">
        <f t="shared" si="105"/>
        <v>-56</v>
      </c>
      <c r="BI136" s="54">
        <f t="shared" si="105"/>
        <v>-93.3</v>
      </c>
      <c r="BJ136" s="54">
        <f t="shared" si="105"/>
        <v>-86.5</v>
      </c>
      <c r="BK136" s="54">
        <f t="shared" si="105"/>
        <v>-7.5</v>
      </c>
      <c r="BL136" s="108">
        <f t="shared" si="105"/>
        <v>-3.9</v>
      </c>
      <c r="BM136" s="54">
        <f t="shared" si="105"/>
        <v>-3.9</v>
      </c>
      <c r="BN136" s="54">
        <f t="shared" si="105"/>
        <v>552.79999999999995</v>
      </c>
      <c r="BO136" s="54">
        <f t="shared" ref="BO136:BZ139" si="106">BO22</f>
        <v>252.1</v>
      </c>
      <c r="BP136" s="54">
        <f t="shared" si="106"/>
        <v>153.69999999999999</v>
      </c>
      <c r="BQ136" s="108">
        <f t="shared" si="106"/>
        <v>140.4</v>
      </c>
      <c r="BR136" s="54">
        <f t="shared" si="106"/>
        <v>140.4</v>
      </c>
      <c r="BS136" s="54">
        <f t="shared" si="106"/>
        <v>88.8</v>
      </c>
      <c r="BT136" s="54">
        <f t="shared" si="106"/>
        <v>214.2</v>
      </c>
      <c r="BU136" s="54">
        <f t="shared" si="106"/>
        <v>246.6</v>
      </c>
      <c r="BV136" s="108">
        <f t="shared" si="106"/>
        <v>110</v>
      </c>
      <c r="BW136" s="54">
        <f t="shared" si="106"/>
        <v>110</v>
      </c>
      <c r="BX136" s="54">
        <f t="shared" si="106"/>
        <v>325.60000000000002</v>
      </c>
      <c r="BY136" s="54">
        <f t="shared" si="106"/>
        <v>270</v>
      </c>
      <c r="BZ136" s="54">
        <f t="shared" si="106"/>
        <v>281.5</v>
      </c>
    </row>
    <row r="137" spans="1:78" outlineLevel="1" x14ac:dyDescent="0.2">
      <c r="A137" s="64" t="s">
        <v>118</v>
      </c>
      <c r="B137" s="24">
        <f t="shared" si="104"/>
        <v>1534.624</v>
      </c>
      <c r="C137" s="24">
        <f t="shared" si="105"/>
        <v>1358.3969999999999</v>
      </c>
      <c r="D137" s="97">
        <f t="shared" si="105"/>
        <v>1204.9000000000001</v>
      </c>
      <c r="E137" s="24">
        <f t="shared" si="105"/>
        <v>1204.9000000000001</v>
      </c>
      <c r="F137" s="24">
        <f t="shared" si="105"/>
        <v>1241.576</v>
      </c>
      <c r="G137" s="24">
        <f t="shared" si="105"/>
        <v>1199.3330000000001</v>
      </c>
      <c r="H137" s="24">
        <f t="shared" si="105"/>
        <v>1067.182</v>
      </c>
      <c r="I137" s="97">
        <f t="shared" si="105"/>
        <v>956.35500000000002</v>
      </c>
      <c r="J137" s="24">
        <f t="shared" si="105"/>
        <v>956.35500000000002</v>
      </c>
      <c r="K137" s="24">
        <f t="shared" si="105"/>
        <v>956.53899999999999</v>
      </c>
      <c r="L137" s="24">
        <f t="shared" si="105"/>
        <v>871.44600000000003</v>
      </c>
      <c r="M137" s="24">
        <f t="shared" si="105"/>
        <v>896.14099999999996</v>
      </c>
      <c r="N137" s="97">
        <f t="shared" si="105"/>
        <v>864.43687</v>
      </c>
      <c r="O137" s="24">
        <f t="shared" si="105"/>
        <v>864.43687</v>
      </c>
      <c r="P137" s="24">
        <f t="shared" si="105"/>
        <v>899.732844</v>
      </c>
      <c r="Q137" s="24">
        <f t="shared" si="105"/>
        <v>693.85613898999998</v>
      </c>
      <c r="R137" s="24">
        <f t="shared" si="105"/>
        <v>676.7</v>
      </c>
      <c r="S137" s="97">
        <f t="shared" si="105"/>
        <v>717.6</v>
      </c>
      <c r="T137" s="24">
        <f t="shared" si="105"/>
        <v>717.6</v>
      </c>
      <c r="U137" s="24">
        <f t="shared" si="105"/>
        <v>848.8</v>
      </c>
      <c r="V137" s="24">
        <f t="shared" si="105"/>
        <v>1047.0999999999999</v>
      </c>
      <c r="W137" s="24">
        <f t="shared" si="105"/>
        <v>1155.7</v>
      </c>
      <c r="X137" s="97">
        <f t="shared" si="105"/>
        <v>1212.5999999999999</v>
      </c>
      <c r="Y137" s="24">
        <f t="shared" si="105"/>
        <v>1212.5999999999999</v>
      </c>
      <c r="Z137" s="24">
        <f t="shared" si="105"/>
        <v>1487.6</v>
      </c>
      <c r="AA137" s="24">
        <f t="shared" si="105"/>
        <v>1496</v>
      </c>
      <c r="AB137" s="24">
        <f t="shared" si="105"/>
        <v>1476.4</v>
      </c>
      <c r="AC137" s="97">
        <f t="shared" si="105"/>
        <v>1518.1</v>
      </c>
      <c r="AD137" s="24">
        <f t="shared" si="105"/>
        <v>1518.1</v>
      </c>
      <c r="AE137" s="24">
        <f t="shared" si="105"/>
        <v>1480.5</v>
      </c>
      <c r="AF137" s="24">
        <f t="shared" si="105"/>
        <v>1408.1</v>
      </c>
      <c r="AG137" s="24">
        <f t="shared" si="105"/>
        <v>1371.1</v>
      </c>
      <c r="AH137" s="97">
        <f t="shared" si="105"/>
        <v>1351.7</v>
      </c>
      <c r="AI137" s="24">
        <f t="shared" si="105"/>
        <v>1351.7</v>
      </c>
      <c r="AJ137" s="24">
        <f t="shared" si="105"/>
        <v>1304.4000000000001</v>
      </c>
      <c r="AK137" s="24">
        <f t="shared" si="105"/>
        <v>1252.4000000000001</v>
      </c>
      <c r="AL137" s="24">
        <f t="shared" si="105"/>
        <v>1201</v>
      </c>
      <c r="AM137" s="97">
        <f t="shared" si="105"/>
        <v>1203.8</v>
      </c>
      <c r="AN137" s="24">
        <f t="shared" si="105"/>
        <v>1203.8</v>
      </c>
      <c r="AO137" s="24">
        <f t="shared" si="105"/>
        <v>1218.08</v>
      </c>
      <c r="AP137" s="24">
        <f t="shared" si="105"/>
        <v>1190.4000000000001</v>
      </c>
      <c r="AQ137" s="24">
        <f t="shared" si="105"/>
        <v>1209.8</v>
      </c>
      <c r="AR137" s="97">
        <f t="shared" si="105"/>
        <v>1163.7</v>
      </c>
      <c r="AS137" s="24">
        <f t="shared" si="105"/>
        <v>1163.7</v>
      </c>
      <c r="AT137" s="24">
        <f t="shared" si="105"/>
        <v>1126.79</v>
      </c>
      <c r="AU137" s="24">
        <f t="shared" si="105"/>
        <v>1094.5999999999999</v>
      </c>
      <c r="AV137" s="24">
        <f t="shared" si="105"/>
        <v>1100.9000000000001</v>
      </c>
      <c r="AW137" s="97">
        <f t="shared" si="105"/>
        <v>1075.5999999999999</v>
      </c>
      <c r="AX137" s="24">
        <f t="shared" si="105"/>
        <v>1075.5999999999999</v>
      </c>
      <c r="AY137" s="24">
        <f t="shared" si="105"/>
        <v>1158.0999999999999</v>
      </c>
      <c r="AZ137" s="24">
        <f t="shared" si="105"/>
        <v>1141.5999999999999</v>
      </c>
      <c r="BA137" s="24">
        <f t="shared" si="105"/>
        <v>1132.2</v>
      </c>
      <c r="BB137" s="97">
        <f t="shared" si="105"/>
        <v>1126.8</v>
      </c>
      <c r="BC137" s="24">
        <f t="shared" si="105"/>
        <v>1126.8</v>
      </c>
      <c r="BD137" s="24">
        <f t="shared" si="105"/>
        <v>1137.7</v>
      </c>
      <c r="BE137" s="24">
        <f t="shared" si="105"/>
        <v>1125</v>
      </c>
      <c r="BF137" s="24">
        <f t="shared" si="105"/>
        <v>1106.5999999999999</v>
      </c>
      <c r="BG137" s="97">
        <f t="shared" si="105"/>
        <v>1082.3</v>
      </c>
      <c r="BH137" s="24">
        <f t="shared" si="105"/>
        <v>1082.3</v>
      </c>
      <c r="BI137" s="24">
        <f t="shared" si="105"/>
        <v>1049.0999999999999</v>
      </c>
      <c r="BJ137" s="24">
        <f t="shared" si="105"/>
        <v>1074.5999999999999</v>
      </c>
      <c r="BK137" s="24">
        <f t="shared" si="105"/>
        <v>1092.3</v>
      </c>
      <c r="BL137" s="97">
        <f t="shared" si="105"/>
        <v>1152.5999999999999</v>
      </c>
      <c r="BM137" s="24">
        <f t="shared" si="105"/>
        <v>1152.5999999999999</v>
      </c>
      <c r="BN137" s="24">
        <f t="shared" si="105"/>
        <v>1719.7</v>
      </c>
      <c r="BO137" s="24">
        <f t="shared" si="106"/>
        <v>1773.5</v>
      </c>
      <c r="BP137" s="24">
        <f t="shared" si="106"/>
        <v>1835.7</v>
      </c>
      <c r="BQ137" s="97">
        <f t="shared" si="106"/>
        <v>1876.7</v>
      </c>
      <c r="BR137" s="24">
        <f t="shared" si="106"/>
        <v>1876.7</v>
      </c>
      <c r="BS137" s="24">
        <f t="shared" si="106"/>
        <v>1504.4</v>
      </c>
      <c r="BT137" s="24">
        <f t="shared" si="106"/>
        <v>1508.7</v>
      </c>
      <c r="BU137" s="24">
        <f t="shared" si="106"/>
        <v>1521.1</v>
      </c>
      <c r="BV137" s="97">
        <f t="shared" si="106"/>
        <v>2083.3000000000002</v>
      </c>
      <c r="BW137" s="24">
        <f t="shared" si="106"/>
        <v>2083.3000000000002</v>
      </c>
      <c r="BX137" s="24">
        <f t="shared" si="106"/>
        <v>2104.6999999999998</v>
      </c>
      <c r="BY137" s="24">
        <f t="shared" si="106"/>
        <v>1891.5</v>
      </c>
      <c r="BZ137" s="24">
        <f t="shared" si="106"/>
        <v>1853</v>
      </c>
    </row>
    <row r="138" spans="1:78" outlineLevel="1" x14ac:dyDescent="0.2">
      <c r="A138" s="64" t="s">
        <v>179</v>
      </c>
      <c r="B138" s="114">
        <f t="shared" si="104"/>
        <v>0.19760019392372338</v>
      </c>
      <c r="C138" s="114">
        <f t="shared" si="105"/>
        <v>0.23915320778829754</v>
      </c>
      <c r="D138" s="119">
        <f t="shared" si="105"/>
        <v>0.22076520873101502</v>
      </c>
      <c r="E138" s="114">
        <f t="shared" si="105"/>
        <v>0.22076520873101502</v>
      </c>
      <c r="F138" s="114">
        <f t="shared" si="105"/>
        <v>0.1618362468346681</v>
      </c>
      <c r="G138" s="114">
        <f t="shared" si="105"/>
        <v>0.26330051787118336</v>
      </c>
      <c r="H138" s="114">
        <f t="shared" si="105"/>
        <v>0.25070700217957204</v>
      </c>
      <c r="I138" s="119">
        <f t="shared" si="105"/>
        <v>0.20098708115710173</v>
      </c>
      <c r="J138" s="114">
        <f t="shared" si="105"/>
        <v>0.20098708115710173</v>
      </c>
      <c r="K138" s="114">
        <f t="shared" si="105"/>
        <v>0.45205893330015823</v>
      </c>
      <c r="L138" s="114">
        <f t="shared" si="105"/>
        <v>0.44040135590730811</v>
      </c>
      <c r="M138" s="114">
        <f t="shared" si="105"/>
        <v>0.39477254014714175</v>
      </c>
      <c r="N138" s="119">
        <f t="shared" si="105"/>
        <v>0.53361744493846031</v>
      </c>
      <c r="O138" s="114">
        <f t="shared" si="105"/>
        <v>0.53361744493846031</v>
      </c>
      <c r="P138" s="114">
        <f t="shared" si="105"/>
        <v>0.5032500341845918</v>
      </c>
      <c r="Q138" s="114">
        <f t="shared" si="105"/>
        <v>0.90169666660399317</v>
      </c>
      <c r="R138" s="114">
        <f t="shared" si="105"/>
        <v>1.1154130338406973</v>
      </c>
      <c r="S138" s="119">
        <f t="shared" si="105"/>
        <v>1.1146878483835005</v>
      </c>
      <c r="T138" s="114">
        <f t="shared" si="105"/>
        <v>1.1146878483835005</v>
      </c>
      <c r="U138" s="114">
        <f t="shared" si="105"/>
        <v>0.92707351555136663</v>
      </c>
      <c r="V138" s="114">
        <f t="shared" si="105"/>
        <v>0.63212682647311624</v>
      </c>
      <c r="W138" s="114">
        <f t="shared" si="105"/>
        <v>0.5035043696461019</v>
      </c>
      <c r="X138" s="119">
        <f t="shared" si="105"/>
        <v>0.27362691736763983</v>
      </c>
      <c r="Y138" s="114">
        <f t="shared" si="105"/>
        <v>0.27362691736763983</v>
      </c>
      <c r="Z138" s="114">
        <f t="shared" si="105"/>
        <v>0.2003226673837053</v>
      </c>
      <c r="AA138" s="114">
        <f t="shared" si="105"/>
        <v>0.12352941176470589</v>
      </c>
      <c r="AB138" s="114">
        <f t="shared" si="105"/>
        <v>2.5738282308317529E-2</v>
      </c>
      <c r="AC138" s="119">
        <f t="shared" si="105"/>
        <v>-9.7687899347869062E-2</v>
      </c>
      <c r="AD138" s="114">
        <f t="shared" si="105"/>
        <v>-9.7687899347869062E-2</v>
      </c>
      <c r="AE138" s="114">
        <f t="shared" si="105"/>
        <v>-0.16933468422830125</v>
      </c>
      <c r="AF138" s="114">
        <f t="shared" si="105"/>
        <v>-0.13330019174774518</v>
      </c>
      <c r="AG138" s="114">
        <f t="shared" si="105"/>
        <v>-9.612719714098171E-2</v>
      </c>
      <c r="AH138" s="119">
        <f t="shared" si="105"/>
        <v>-0.14796182584893097</v>
      </c>
      <c r="AI138" s="114">
        <f t="shared" si="105"/>
        <v>-0.14796182584893097</v>
      </c>
      <c r="AJ138" s="114">
        <f t="shared" si="105"/>
        <v>-0.17747623428396198</v>
      </c>
      <c r="AK138" s="114">
        <f t="shared" si="105"/>
        <v>-0.23123602682848929</v>
      </c>
      <c r="AL138" s="114">
        <f t="shared" si="105"/>
        <v>-0.24929225645295586</v>
      </c>
      <c r="AM138" s="119">
        <f t="shared" si="105"/>
        <v>-0.26009303871074935</v>
      </c>
      <c r="AN138" s="114">
        <f t="shared" si="105"/>
        <v>-0.26009303871074935</v>
      </c>
      <c r="AO138" s="114">
        <f t="shared" si="105"/>
        <v>-0.25137921975568106</v>
      </c>
      <c r="AP138" s="114">
        <f t="shared" si="105"/>
        <v>-0.22933467741935482</v>
      </c>
      <c r="AQ138" s="114">
        <f t="shared" si="105"/>
        <v>-0.23359232931062987</v>
      </c>
      <c r="AR138" s="119">
        <f t="shared" si="105"/>
        <v>-0.19558305405173154</v>
      </c>
      <c r="AS138" s="114">
        <f t="shared" si="105"/>
        <v>-0.19558305405173154</v>
      </c>
      <c r="AT138" s="114">
        <f t="shared" si="105"/>
        <v>-0.22790404600679809</v>
      </c>
      <c r="AU138" s="114">
        <f t="shared" si="105"/>
        <v>-0.15859674767038187</v>
      </c>
      <c r="AV138" s="114">
        <f t="shared" si="105"/>
        <v>-0.10073576164955945</v>
      </c>
      <c r="AW138" s="119">
        <f t="shared" si="105"/>
        <v>-8.227965786537747E-2</v>
      </c>
      <c r="AX138" s="114">
        <f t="shared" si="105"/>
        <v>-8.227965786537747E-2</v>
      </c>
      <c r="AY138" s="114">
        <f t="shared" si="105"/>
        <v>-4.757792936706675E-2</v>
      </c>
      <c r="AZ138" s="114">
        <f t="shared" si="105"/>
        <v>-4.1958654519971973E-2</v>
      </c>
      <c r="BA138" s="114">
        <f t="shared" si="105"/>
        <v>-3.7007595831125242E-2</v>
      </c>
      <c r="BB138" s="119">
        <f t="shared" si="105"/>
        <v>1.2513312034078808E-2</v>
      </c>
      <c r="BC138" s="114">
        <f t="shared" si="105"/>
        <v>1.2513312034078808E-2</v>
      </c>
      <c r="BD138" s="114">
        <f t="shared" si="105"/>
        <v>1.6964050276874396E-2</v>
      </c>
      <c r="BE138" s="114">
        <f t="shared" si="105"/>
        <v>8.3555555555555553E-3</v>
      </c>
      <c r="BF138" s="114">
        <f t="shared" si="105"/>
        <v>-2.7110066871498285E-3</v>
      </c>
      <c r="BG138" s="119">
        <f t="shared" si="105"/>
        <v>-5.1741661276910288E-2</v>
      </c>
      <c r="BH138" s="114">
        <f t="shared" si="105"/>
        <v>-5.1741661276910288E-2</v>
      </c>
      <c r="BI138" s="114">
        <f t="shared" si="105"/>
        <v>-8.8933371461252506E-2</v>
      </c>
      <c r="BJ138" s="114">
        <f t="shared" si="105"/>
        <v>-8.0495067932253875E-2</v>
      </c>
      <c r="BK138" s="114">
        <f t="shared" si="105"/>
        <v>-6.866245536940401E-3</v>
      </c>
      <c r="BL138" s="119">
        <f t="shared" si="105"/>
        <v>-3.3836543466944304E-3</v>
      </c>
      <c r="BM138" s="114">
        <f t="shared" si="105"/>
        <v>-3.3836543466944304E-3</v>
      </c>
      <c r="BN138" s="114">
        <f t="shared" si="105"/>
        <v>0.32145141594464149</v>
      </c>
      <c r="BO138" s="114">
        <f t="shared" si="106"/>
        <v>0.14214829433323936</v>
      </c>
      <c r="BP138" s="114">
        <f t="shared" si="106"/>
        <v>8.3728278041074244E-2</v>
      </c>
      <c r="BQ138" s="119">
        <f t="shared" si="106"/>
        <v>7.4812170298928976E-2</v>
      </c>
      <c r="BR138" s="114">
        <f t="shared" si="106"/>
        <v>7.4812170298928976E-2</v>
      </c>
      <c r="BS138" s="114">
        <f t="shared" si="106"/>
        <v>5.9026854559957452E-2</v>
      </c>
      <c r="BT138" s="114">
        <f t="shared" si="106"/>
        <v>0.14197653609067407</v>
      </c>
      <c r="BU138" s="114">
        <f t="shared" si="106"/>
        <v>0.16211951876931169</v>
      </c>
      <c r="BV138" s="119">
        <f t="shared" si="106"/>
        <v>5.280084481351701E-2</v>
      </c>
      <c r="BW138" s="114">
        <f t="shared" si="106"/>
        <v>5.280084481351701E-2</v>
      </c>
      <c r="BX138" s="114">
        <f t="shared" si="106"/>
        <v>0.15470138261985084</v>
      </c>
      <c r="BY138" s="114">
        <f t="shared" si="106"/>
        <v>0.14274385408406026</v>
      </c>
      <c r="BZ138" s="114">
        <f t="shared" si="106"/>
        <v>0.15191581219643821</v>
      </c>
    </row>
    <row r="139" spans="1:78" outlineLevel="1" x14ac:dyDescent="0.2">
      <c r="A139" s="64" t="s">
        <v>180</v>
      </c>
      <c r="B139" s="114">
        <f t="shared" si="104"/>
        <v>0.19760019392372338</v>
      </c>
      <c r="C139" s="114">
        <f t="shared" si="105"/>
        <v>0.23915320778829754</v>
      </c>
      <c r="D139" s="119">
        <f t="shared" si="105"/>
        <v>0.22076520873101502</v>
      </c>
      <c r="E139" s="114">
        <f t="shared" si="105"/>
        <v>0.22076520873101502</v>
      </c>
      <c r="F139" s="114">
        <f t="shared" si="105"/>
        <v>0.1618362468346681</v>
      </c>
      <c r="G139" s="114">
        <f t="shared" si="105"/>
        <v>0.26330051787118336</v>
      </c>
      <c r="H139" s="114">
        <f t="shared" si="105"/>
        <v>0.25070700217957204</v>
      </c>
      <c r="I139" s="119">
        <f t="shared" si="105"/>
        <v>0.20098708115710173</v>
      </c>
      <c r="J139" s="114">
        <f t="shared" si="105"/>
        <v>0.20098708115710173</v>
      </c>
      <c r="K139" s="114">
        <f t="shared" si="105"/>
        <v>0.45205893330015823</v>
      </c>
      <c r="L139" s="114">
        <f t="shared" si="105"/>
        <v>0.44040135590730811</v>
      </c>
      <c r="M139" s="114">
        <f t="shared" si="105"/>
        <v>0.39477254014714175</v>
      </c>
      <c r="N139" s="119">
        <f t="shared" si="105"/>
        <v>0.53361744493846031</v>
      </c>
      <c r="O139" s="114">
        <f t="shared" si="105"/>
        <v>0.53361744493846031</v>
      </c>
      <c r="P139" s="114">
        <f t="shared" si="105"/>
        <v>0.5032500341845918</v>
      </c>
      <c r="Q139" s="114">
        <f t="shared" si="105"/>
        <v>0.90169666660399317</v>
      </c>
      <c r="R139" s="114">
        <f t="shared" si="105"/>
        <v>1.1154130338406973</v>
      </c>
      <c r="S139" s="119">
        <f t="shared" si="105"/>
        <v>1.1146878483835005</v>
      </c>
      <c r="T139" s="114">
        <f t="shared" si="105"/>
        <v>1.1146878483835005</v>
      </c>
      <c r="U139" s="114">
        <f t="shared" si="105"/>
        <v>0.92707351555136663</v>
      </c>
      <c r="V139" s="114">
        <f t="shared" si="105"/>
        <v>0.63212682647311624</v>
      </c>
      <c r="W139" s="114">
        <f t="shared" si="105"/>
        <v>0.5035043696461019</v>
      </c>
      <c r="X139" s="119">
        <f t="shared" si="105"/>
        <v>0.27362691736763983</v>
      </c>
      <c r="Y139" s="114">
        <f t="shared" si="105"/>
        <v>0.27362691736763983</v>
      </c>
      <c r="Z139" s="114">
        <f t="shared" si="105"/>
        <v>0.2003226673837053</v>
      </c>
      <c r="AA139" s="114">
        <f t="shared" si="105"/>
        <v>0.12352941176470589</v>
      </c>
      <c r="AB139" s="114">
        <f t="shared" si="105"/>
        <v>2.5738282308317529E-2</v>
      </c>
      <c r="AC139" s="119">
        <f t="shared" si="105"/>
        <v>-9.7687899347869062E-2</v>
      </c>
      <c r="AD139" s="114">
        <f t="shared" si="105"/>
        <v>-9.7687899347869062E-2</v>
      </c>
      <c r="AE139" s="114">
        <f t="shared" si="105"/>
        <v>-0.16933468422830125</v>
      </c>
      <c r="AF139" s="114">
        <f t="shared" si="105"/>
        <v>-0.13330019174774518</v>
      </c>
      <c r="AG139" s="114">
        <f t="shared" si="105"/>
        <v>-9.612719714098171E-2</v>
      </c>
      <c r="AH139" s="119">
        <f t="shared" si="105"/>
        <v>-0.14796182584893097</v>
      </c>
      <c r="AI139" s="114">
        <f t="shared" si="105"/>
        <v>-0.14796182584893097</v>
      </c>
      <c r="AJ139" s="114">
        <f t="shared" si="105"/>
        <v>-0.17747623428396198</v>
      </c>
      <c r="AK139" s="114">
        <f t="shared" si="105"/>
        <v>-0.23123602682848929</v>
      </c>
      <c r="AL139" s="114">
        <f t="shared" si="105"/>
        <v>-0.24929225645295586</v>
      </c>
      <c r="AM139" s="119">
        <f t="shared" si="105"/>
        <v>-0.26009303871074935</v>
      </c>
      <c r="AN139" s="114">
        <f t="shared" si="105"/>
        <v>-0.26009303871074935</v>
      </c>
      <c r="AO139" s="114">
        <f t="shared" si="105"/>
        <v>-0.25137921975568106</v>
      </c>
      <c r="AP139" s="114">
        <f t="shared" si="105"/>
        <v>-0.22933467741935482</v>
      </c>
      <c r="AQ139" s="114">
        <f t="shared" si="105"/>
        <v>-0.23359232931062987</v>
      </c>
      <c r="AR139" s="119">
        <f t="shared" si="105"/>
        <v>-0.19558305405173154</v>
      </c>
      <c r="AS139" s="114">
        <f t="shared" si="105"/>
        <v>-0.19558305405173154</v>
      </c>
      <c r="AT139" s="114">
        <f t="shared" si="105"/>
        <v>-0.13569520496277035</v>
      </c>
      <c r="AU139" s="114">
        <f t="shared" si="105"/>
        <v>-6.5777452950849635E-2</v>
      </c>
      <c r="AV139" s="114">
        <f t="shared" si="105"/>
        <v>-9.9009900990099011E-3</v>
      </c>
      <c r="AW139" s="119">
        <f t="shared" si="105"/>
        <v>1.069170695425809E-2</v>
      </c>
      <c r="AX139" s="114">
        <f t="shared" si="105"/>
        <v>1.069170695425809E-2</v>
      </c>
      <c r="AY139" s="114">
        <f t="shared" si="105"/>
        <v>-4.757792936706675E-2</v>
      </c>
      <c r="AZ139" s="114">
        <f t="shared" si="105"/>
        <v>-4.1958654519971973E-2</v>
      </c>
      <c r="BA139" s="114">
        <f t="shared" si="105"/>
        <v>-3.7007595831125242E-2</v>
      </c>
      <c r="BB139" s="119">
        <f t="shared" si="105"/>
        <v>1.2513312034078808E-2</v>
      </c>
      <c r="BC139" s="114">
        <f t="shared" si="105"/>
        <v>1.2513312034078808E-2</v>
      </c>
      <c r="BD139" s="114">
        <f t="shared" si="105"/>
        <v>1.6964050276874396E-2</v>
      </c>
      <c r="BE139" s="114">
        <f t="shared" si="105"/>
        <v>8.3555555555555553E-3</v>
      </c>
      <c r="BF139" s="114">
        <f t="shared" si="105"/>
        <v>-2.7110066871498285E-3</v>
      </c>
      <c r="BG139" s="119">
        <f t="shared" si="105"/>
        <v>-5.1741661276910288E-2</v>
      </c>
      <c r="BH139" s="114">
        <f t="shared" si="105"/>
        <v>-5.1741661276910288E-2</v>
      </c>
      <c r="BI139" s="114">
        <f t="shared" si="105"/>
        <v>-8.8933371461252506E-2</v>
      </c>
      <c r="BJ139" s="114">
        <f t="shared" si="105"/>
        <v>-8.0495067932253875E-2</v>
      </c>
      <c r="BK139" s="114">
        <f t="shared" si="105"/>
        <v>-6.866245536940401E-3</v>
      </c>
      <c r="BL139" s="119">
        <f t="shared" si="105"/>
        <v>-3.3836543466944304E-3</v>
      </c>
      <c r="BM139" s="114">
        <f t="shared" si="105"/>
        <v>-3.3836543466944304E-3</v>
      </c>
      <c r="BN139" s="114">
        <f t="shared" ref="BN139:BY139" si="107">BN25</f>
        <v>0.32145141594464149</v>
      </c>
      <c r="BO139" s="114">
        <f t="shared" si="107"/>
        <v>0.14214829433323936</v>
      </c>
      <c r="BP139" s="114">
        <f t="shared" si="107"/>
        <v>8.3728278041074244E-2</v>
      </c>
      <c r="BQ139" s="119">
        <f t="shared" si="107"/>
        <v>7.4812170298928976E-2</v>
      </c>
      <c r="BR139" s="114">
        <f t="shared" si="107"/>
        <v>7.4812170298928976E-2</v>
      </c>
      <c r="BS139" s="114">
        <f t="shared" si="107"/>
        <v>5.9026854559957452E-2</v>
      </c>
      <c r="BT139" s="114">
        <f t="shared" si="107"/>
        <v>0.14197653609067407</v>
      </c>
      <c r="BU139" s="114">
        <f t="shared" si="107"/>
        <v>0.16211951876931169</v>
      </c>
      <c r="BV139" s="119">
        <f t="shared" si="107"/>
        <v>5.280084481351701E-2</v>
      </c>
      <c r="BW139" s="114">
        <f t="shared" si="107"/>
        <v>5.280084481351701E-2</v>
      </c>
      <c r="BX139" s="114">
        <f t="shared" si="107"/>
        <v>0.15470138261985084</v>
      </c>
      <c r="BY139" s="114">
        <f t="shared" si="107"/>
        <v>0.14274385408406026</v>
      </c>
      <c r="BZ139" s="114">
        <f t="shared" si="106"/>
        <v>0.15191581219643821</v>
      </c>
    </row>
    <row r="140" spans="1:78" outlineLevel="1" x14ac:dyDescent="0.2">
      <c r="A140" s="4" t="s">
        <v>181</v>
      </c>
    </row>
    <row r="141" spans="1:78" outlineLevel="1" x14ac:dyDescent="0.2"/>
    <row r="143" spans="1:78" x14ac:dyDescent="0.2">
      <c r="A143" s="45" t="s">
        <v>99</v>
      </c>
      <c r="B143" s="46"/>
      <c r="C143" s="46"/>
      <c r="D143" s="46"/>
      <c r="E143" s="46"/>
      <c r="F143" s="46"/>
      <c r="G143" s="46"/>
      <c r="H143" s="46"/>
      <c r="I143" s="46"/>
      <c r="J143" s="46"/>
      <c r="K143" s="46"/>
      <c r="L143" s="46"/>
      <c r="M143" s="46"/>
      <c r="N143" s="46"/>
      <c r="O143" s="46"/>
      <c r="P143" s="46"/>
      <c r="Q143" s="46"/>
      <c r="R143" s="46"/>
      <c r="S143" s="46"/>
      <c r="T143" s="46"/>
      <c r="AV143" s="37"/>
      <c r="AW143" s="37"/>
      <c r="AX143" s="37"/>
      <c r="AY143" s="37"/>
      <c r="AZ143" s="37"/>
      <c r="BA143" s="37"/>
      <c r="BB143" s="37"/>
      <c r="BC143" s="37"/>
      <c r="BD143" s="37"/>
      <c r="BE143" s="37"/>
      <c r="BG143" s="37"/>
      <c r="BH143" s="37"/>
      <c r="BI143" s="37"/>
      <c r="BJ143" s="37"/>
    </row>
    <row r="144" spans="1:78" x14ac:dyDescent="0.2">
      <c r="A144" s="47" t="s">
        <v>100</v>
      </c>
      <c r="B144" s="46"/>
      <c r="C144" s="46"/>
      <c r="D144" s="46"/>
      <c r="E144" s="46"/>
      <c r="F144" s="46"/>
      <c r="G144" s="46"/>
      <c r="H144" s="46"/>
      <c r="I144" s="46"/>
      <c r="J144" s="46"/>
      <c r="K144" s="46"/>
      <c r="L144" s="46"/>
      <c r="M144" s="46"/>
      <c r="N144" s="46"/>
      <c r="O144" s="46"/>
      <c r="P144" s="46"/>
      <c r="Q144" s="46"/>
      <c r="R144" s="46"/>
      <c r="S144" s="46"/>
      <c r="T144" s="48"/>
      <c r="AZ144" s="49"/>
      <c r="BE144" s="49"/>
    </row>
    <row r="145" spans="1:74" x14ac:dyDescent="0.2">
      <c r="A145" s="47" t="s">
        <v>101</v>
      </c>
      <c r="B145" s="48"/>
      <c r="C145" s="48"/>
      <c r="D145" s="48"/>
      <c r="E145" s="48"/>
      <c r="F145" s="48"/>
      <c r="G145" s="48"/>
      <c r="H145" s="48"/>
      <c r="I145" s="48"/>
      <c r="J145" s="48"/>
      <c r="K145" s="48"/>
      <c r="L145" s="48"/>
      <c r="M145" s="48"/>
      <c r="N145" s="48"/>
      <c r="O145" s="48"/>
      <c r="P145" s="48"/>
      <c r="Q145" s="48"/>
      <c r="R145" s="48"/>
      <c r="S145" s="48"/>
      <c r="T145" s="46"/>
      <c r="AZ145" s="50"/>
      <c r="BE145" s="50"/>
    </row>
    <row r="146" spans="1:74" x14ac:dyDescent="0.2">
      <c r="A146" s="51"/>
    </row>
    <row r="147" spans="1:74" x14ac:dyDescent="0.2">
      <c r="A147" s="47" t="s">
        <v>102</v>
      </c>
    </row>
    <row r="148" spans="1:74" x14ac:dyDescent="0.2">
      <c r="A148" s="45" t="s">
        <v>103</v>
      </c>
    </row>
    <row r="149" spans="1:74" x14ac:dyDescent="0.2">
      <c r="A149" s="45"/>
    </row>
    <row r="150" spans="1:74" x14ac:dyDescent="0.2">
      <c r="A150" s="47" t="s">
        <v>278</v>
      </c>
    </row>
    <row r="151" spans="1:74" x14ac:dyDescent="0.2">
      <c r="A151" s="45" t="s">
        <v>279</v>
      </c>
    </row>
    <row r="152" spans="1:74" x14ac:dyDescent="0.2">
      <c r="A152" s="45"/>
    </row>
    <row r="153" spans="1:74" x14ac:dyDescent="0.2">
      <c r="A153" s="47" t="s">
        <v>104</v>
      </c>
    </row>
    <row r="154" spans="1:74" x14ac:dyDescent="0.2">
      <c r="A154" s="45" t="s">
        <v>105</v>
      </c>
    </row>
    <row r="155" spans="1:74" x14ac:dyDescent="0.2">
      <c r="A155" s="51"/>
    </row>
    <row r="156" spans="1:74" x14ac:dyDescent="0.2">
      <c r="A156" s="47" t="s">
        <v>232</v>
      </c>
    </row>
    <row r="157" spans="1:74" x14ac:dyDescent="0.2">
      <c r="A157" s="45" t="s">
        <v>257</v>
      </c>
    </row>
    <row r="158" spans="1:74" x14ac:dyDescent="0.2">
      <c r="A158" s="51"/>
    </row>
    <row r="159" spans="1:74" x14ac:dyDescent="0.2">
      <c r="B159" s="89"/>
      <c r="C159" s="89"/>
      <c r="D159" s="91"/>
      <c r="E159" s="89"/>
      <c r="F159" s="89"/>
      <c r="G159" s="89"/>
      <c r="H159" s="89"/>
      <c r="I159" s="91"/>
      <c r="J159" s="89"/>
      <c r="N159" s="91"/>
      <c r="O159" s="89"/>
      <c r="P159" s="89"/>
      <c r="Q159" s="89"/>
      <c r="R159" s="89"/>
      <c r="S159" s="91"/>
      <c r="X159" s="91"/>
      <c r="AC159" s="91"/>
      <c r="AH159" s="91"/>
      <c r="AM159" s="91"/>
      <c r="AR159" s="91"/>
      <c r="AW159" s="91"/>
      <c r="BB159" s="91"/>
      <c r="BG159" s="91"/>
      <c r="BL159" s="91"/>
      <c r="BQ159" s="91"/>
      <c r="BV159" s="91"/>
    </row>
    <row r="160" spans="1:74" x14ac:dyDescent="0.2">
      <c r="B160" s="89"/>
      <c r="C160" s="89"/>
      <c r="D160" s="91"/>
      <c r="E160" s="89"/>
      <c r="F160" s="89"/>
      <c r="G160" s="89"/>
      <c r="H160" s="89"/>
      <c r="I160" s="91"/>
      <c r="J160" s="89"/>
      <c r="N160" s="91"/>
      <c r="O160" s="89"/>
      <c r="P160" s="89"/>
      <c r="Q160" s="89"/>
      <c r="R160" s="89"/>
      <c r="S160" s="91"/>
      <c r="X160" s="91"/>
      <c r="AC160" s="91"/>
      <c r="AH160" s="91"/>
      <c r="AM160" s="91"/>
      <c r="AR160" s="91"/>
      <c r="AW160" s="91"/>
      <c r="BB160" s="91"/>
      <c r="BG160" s="91"/>
      <c r="BL160" s="91"/>
      <c r="BQ160" s="91"/>
      <c r="BV160" s="91"/>
    </row>
    <row r="161" spans="2:74" x14ac:dyDescent="0.2">
      <c r="B161" s="90"/>
      <c r="C161" s="90"/>
      <c r="D161" s="91"/>
      <c r="E161" s="90"/>
      <c r="F161" s="90"/>
      <c r="G161" s="90"/>
      <c r="H161" s="90"/>
      <c r="I161" s="91"/>
      <c r="J161" s="90"/>
      <c r="N161" s="91"/>
      <c r="O161" s="90"/>
      <c r="P161" s="89"/>
      <c r="Q161" s="89"/>
      <c r="R161" s="89"/>
      <c r="S161" s="91"/>
      <c r="X161" s="91"/>
      <c r="AC161" s="91"/>
      <c r="AH161" s="91"/>
      <c r="AM161" s="91"/>
      <c r="AR161" s="91"/>
      <c r="AW161" s="91"/>
      <c r="BB161" s="91"/>
      <c r="BG161" s="91"/>
      <c r="BL161" s="91"/>
      <c r="BQ161" s="91"/>
      <c r="BV161" s="91"/>
    </row>
    <row r="162" spans="2:74" x14ac:dyDescent="0.2">
      <c r="B162" s="89"/>
      <c r="C162" s="89"/>
      <c r="D162" s="91"/>
      <c r="E162" s="89"/>
      <c r="F162" s="89"/>
      <c r="G162" s="89"/>
      <c r="H162" s="89"/>
      <c r="I162" s="91"/>
      <c r="J162" s="89"/>
      <c r="N162" s="91"/>
      <c r="O162" s="89"/>
      <c r="P162" s="89"/>
      <c r="Q162" s="89"/>
      <c r="R162" s="89"/>
      <c r="S162" s="91"/>
      <c r="X162" s="91"/>
      <c r="AC162" s="91"/>
      <c r="AH162" s="91"/>
      <c r="AM162" s="91"/>
      <c r="AR162" s="91"/>
      <c r="AW162" s="91"/>
      <c r="BB162" s="91"/>
      <c r="BG162" s="91"/>
      <c r="BL162" s="91"/>
      <c r="BQ162" s="91"/>
      <c r="BV162" s="91"/>
    </row>
    <row r="163" spans="2:74" x14ac:dyDescent="0.2">
      <c r="B163" s="89"/>
      <c r="C163" s="89"/>
      <c r="D163" s="91"/>
      <c r="E163" s="89"/>
      <c r="F163" s="89"/>
      <c r="G163" s="89"/>
      <c r="H163" s="89"/>
      <c r="I163" s="91"/>
      <c r="J163" s="89"/>
      <c r="N163" s="91"/>
      <c r="O163" s="89"/>
      <c r="P163" s="89"/>
      <c r="Q163" s="89"/>
      <c r="R163" s="89"/>
      <c r="S163" s="91"/>
      <c r="X163" s="91"/>
      <c r="AC163" s="91"/>
      <c r="AH163" s="91"/>
      <c r="AM163" s="91"/>
      <c r="AR163" s="91"/>
      <c r="AW163" s="91"/>
      <c r="BB163" s="91"/>
      <c r="BG163" s="91"/>
      <c r="BL163" s="91"/>
      <c r="BQ163" s="91"/>
      <c r="BV163" s="91"/>
    </row>
    <row r="164" spans="2:74" x14ac:dyDescent="0.2">
      <c r="B164" s="89"/>
      <c r="C164" s="89"/>
      <c r="D164" s="91"/>
      <c r="E164" s="89"/>
      <c r="F164" s="89"/>
      <c r="G164" s="89"/>
      <c r="H164" s="89"/>
      <c r="I164" s="91"/>
      <c r="J164" s="89"/>
      <c r="N164" s="91"/>
      <c r="O164" s="89"/>
      <c r="P164" s="89"/>
      <c r="Q164" s="89"/>
      <c r="R164" s="89"/>
      <c r="S164" s="91"/>
      <c r="X164" s="91"/>
      <c r="AC164" s="91"/>
      <c r="AH164" s="91"/>
      <c r="AM164" s="91"/>
      <c r="AR164" s="91"/>
      <c r="AW164" s="91"/>
      <c r="BB164" s="91"/>
      <c r="BG164" s="91"/>
      <c r="BL164" s="91"/>
      <c r="BQ164" s="91"/>
      <c r="BV164" s="91"/>
    </row>
    <row r="165" spans="2:74" x14ac:dyDescent="0.2">
      <c r="B165" s="90"/>
      <c r="C165" s="90"/>
      <c r="D165" s="91"/>
      <c r="E165" s="90"/>
      <c r="F165" s="90"/>
      <c r="G165" s="90"/>
      <c r="H165" s="90"/>
      <c r="I165" s="91"/>
      <c r="J165" s="90"/>
      <c r="N165" s="91"/>
      <c r="O165" s="90"/>
      <c r="P165" s="89"/>
      <c r="Q165" s="89"/>
      <c r="R165" s="89"/>
      <c r="S165" s="91"/>
      <c r="X165" s="91"/>
      <c r="AC165" s="91"/>
      <c r="AH165" s="91"/>
      <c r="AM165" s="91"/>
      <c r="AR165" s="91"/>
      <c r="AW165" s="91"/>
      <c r="BB165" s="91"/>
      <c r="BG165" s="91"/>
      <c r="BL165" s="91"/>
      <c r="BQ165" s="91"/>
      <c r="BV165" s="91"/>
    </row>
    <row r="166" spans="2:74" x14ac:dyDescent="0.2">
      <c r="B166" s="89"/>
      <c r="C166" s="89"/>
      <c r="D166" s="91"/>
      <c r="E166" s="89"/>
      <c r="F166" s="89"/>
      <c r="G166" s="89"/>
      <c r="H166" s="89"/>
      <c r="I166" s="91"/>
      <c r="J166" s="89"/>
      <c r="N166" s="91"/>
      <c r="O166" s="89"/>
      <c r="P166" s="89"/>
      <c r="Q166" s="89"/>
      <c r="R166" s="89"/>
      <c r="S166" s="91"/>
      <c r="X166" s="91"/>
      <c r="AC166" s="91"/>
      <c r="AH166" s="91"/>
      <c r="AM166" s="91"/>
      <c r="AR166" s="91"/>
      <c r="AW166" s="91"/>
      <c r="BB166" s="91"/>
      <c r="BG166" s="91"/>
      <c r="BL166" s="91"/>
      <c r="BQ166" s="91"/>
      <c r="BV166" s="91"/>
    </row>
    <row r="167" spans="2:74" x14ac:dyDescent="0.2">
      <c r="B167" s="89"/>
      <c r="C167" s="89"/>
      <c r="E167" s="89"/>
      <c r="F167" s="89"/>
      <c r="G167" s="89"/>
      <c r="H167" s="89"/>
      <c r="J167" s="89"/>
      <c r="O167" s="89"/>
      <c r="P167" s="89"/>
      <c r="Q167" s="89"/>
      <c r="R167" s="89"/>
    </row>
    <row r="168" spans="2:74" x14ac:dyDescent="0.2">
      <c r="B168" s="89"/>
      <c r="C168" s="89"/>
      <c r="E168" s="89"/>
      <c r="F168" s="89"/>
      <c r="G168" s="89"/>
      <c r="H168" s="89"/>
      <c r="J168" s="89"/>
      <c r="O168" s="89"/>
      <c r="P168" s="89"/>
      <c r="Q168" s="89"/>
      <c r="R168" s="89"/>
    </row>
    <row r="169" spans="2:74" x14ac:dyDescent="0.2">
      <c r="B169" s="89"/>
      <c r="C169" s="89"/>
      <c r="E169" s="89"/>
      <c r="F169" s="89"/>
      <c r="G169" s="89"/>
      <c r="H169" s="89"/>
      <c r="J169" s="89"/>
      <c r="O169" s="89"/>
      <c r="P169" s="89"/>
      <c r="Q169" s="89"/>
      <c r="R169" s="89"/>
    </row>
    <row r="170" spans="2:74" x14ac:dyDescent="0.2">
      <c r="B170" s="89"/>
      <c r="C170" s="89"/>
      <c r="E170" s="89"/>
      <c r="F170" s="89"/>
      <c r="G170" s="89"/>
      <c r="H170" s="89"/>
      <c r="J170" s="89"/>
      <c r="O170" s="89"/>
      <c r="P170" s="89"/>
      <c r="Q170" s="89"/>
      <c r="R170" s="89"/>
    </row>
    <row r="171" spans="2:74" x14ac:dyDescent="0.2">
      <c r="B171" s="89"/>
      <c r="C171" s="89"/>
      <c r="E171" s="89"/>
      <c r="F171" s="89"/>
      <c r="G171" s="89"/>
      <c r="H171" s="89"/>
      <c r="J171" s="89"/>
      <c r="O171" s="89"/>
      <c r="P171" s="89"/>
      <c r="Q171" s="89"/>
      <c r="R171" s="89"/>
    </row>
    <row r="172" spans="2:74" x14ac:dyDescent="0.2">
      <c r="B172" s="89"/>
      <c r="C172" s="89"/>
      <c r="E172" s="89"/>
      <c r="F172" s="89"/>
      <c r="G172" s="89"/>
      <c r="H172" s="89"/>
      <c r="J172" s="89"/>
      <c r="O172" s="89"/>
      <c r="P172" s="89"/>
      <c r="Q172" s="89"/>
      <c r="R172" s="89"/>
    </row>
    <row r="173" spans="2:74" x14ac:dyDescent="0.2">
      <c r="B173" s="89"/>
      <c r="C173" s="89"/>
      <c r="E173" s="89"/>
      <c r="F173" s="89"/>
      <c r="G173" s="89"/>
      <c r="H173" s="89"/>
      <c r="J173" s="89"/>
      <c r="O173" s="89"/>
      <c r="P173" s="89"/>
      <c r="Q173" s="89"/>
      <c r="R173" s="89"/>
    </row>
    <row r="174" spans="2:74" x14ac:dyDescent="0.2">
      <c r="B174" s="89"/>
      <c r="C174" s="89"/>
      <c r="E174" s="89"/>
      <c r="F174" s="89"/>
      <c r="G174" s="89"/>
      <c r="H174" s="89"/>
      <c r="J174" s="89"/>
      <c r="O174" s="89"/>
      <c r="P174" s="89"/>
      <c r="Q174" s="89"/>
      <c r="R174" s="89"/>
    </row>
    <row r="175" spans="2:74" x14ac:dyDescent="0.2">
      <c r="B175" s="89"/>
      <c r="C175" s="89"/>
      <c r="E175" s="89"/>
      <c r="F175" s="89"/>
      <c r="G175" s="89"/>
      <c r="H175" s="89"/>
      <c r="J175" s="89"/>
      <c r="O175" s="89"/>
      <c r="P175" s="89"/>
      <c r="Q175" s="89"/>
      <c r="R175" s="89"/>
    </row>
    <row r="176" spans="2:74" x14ac:dyDescent="0.2">
      <c r="B176" s="89"/>
      <c r="C176" s="89"/>
      <c r="E176" s="89"/>
      <c r="F176" s="89"/>
      <c r="G176" s="89"/>
      <c r="H176" s="89"/>
      <c r="J176" s="89"/>
      <c r="O176" s="89"/>
      <c r="P176" s="89"/>
      <c r="Q176" s="89"/>
      <c r="R176" s="89"/>
    </row>
    <row r="177" spans="2:19" x14ac:dyDescent="0.2">
      <c r="B177" s="89"/>
      <c r="C177" s="89"/>
      <c r="E177" s="89"/>
      <c r="F177" s="89"/>
      <c r="G177" s="89"/>
      <c r="H177" s="89"/>
      <c r="J177" s="89"/>
      <c r="O177" s="89"/>
      <c r="P177" s="89"/>
      <c r="Q177" s="89"/>
      <c r="R177" s="89"/>
    </row>
    <row r="178" spans="2:19" x14ac:dyDescent="0.2">
      <c r="B178" s="89"/>
      <c r="C178" s="89"/>
      <c r="E178" s="89"/>
      <c r="F178" s="89"/>
      <c r="G178" s="89"/>
      <c r="H178" s="89"/>
      <c r="J178" s="89"/>
      <c r="O178" s="89"/>
      <c r="P178" s="89"/>
      <c r="Q178" s="89"/>
      <c r="R178" s="89"/>
    </row>
    <row r="179" spans="2:19" x14ac:dyDescent="0.2">
      <c r="B179" s="89"/>
      <c r="C179" s="89"/>
      <c r="E179" s="89"/>
      <c r="F179" s="89"/>
      <c r="G179" s="89"/>
      <c r="H179" s="89"/>
      <c r="J179" s="89"/>
      <c r="O179" s="89"/>
      <c r="P179" s="89"/>
      <c r="Q179" s="89"/>
      <c r="R179" s="89"/>
    </row>
    <row r="180" spans="2:19" x14ac:dyDescent="0.2">
      <c r="B180" s="89"/>
      <c r="C180" s="89"/>
      <c r="E180" s="89"/>
      <c r="F180" s="89"/>
      <c r="G180" s="89"/>
      <c r="H180" s="89"/>
      <c r="J180" s="89"/>
      <c r="O180" s="89"/>
      <c r="P180" s="89"/>
      <c r="Q180" s="89"/>
      <c r="R180" s="89"/>
    </row>
    <row r="181" spans="2:19" x14ac:dyDescent="0.2">
      <c r="B181" s="89"/>
      <c r="C181" s="89"/>
      <c r="E181" s="89"/>
      <c r="F181" s="89"/>
      <c r="G181" s="89"/>
      <c r="H181" s="89"/>
      <c r="J181" s="89"/>
      <c r="O181" s="89"/>
      <c r="P181" s="89"/>
      <c r="Q181" s="89"/>
      <c r="R181" s="89"/>
    </row>
    <row r="182" spans="2:19" x14ac:dyDescent="0.2">
      <c r="B182" s="89"/>
      <c r="C182" s="89"/>
      <c r="E182" s="89"/>
      <c r="F182" s="89"/>
      <c r="G182" s="89"/>
      <c r="H182" s="89"/>
      <c r="J182" s="89"/>
      <c r="O182" s="89"/>
      <c r="P182" s="89"/>
      <c r="Q182" s="89"/>
      <c r="R182" s="89"/>
    </row>
    <row r="192" spans="2:19" x14ac:dyDescent="0.2">
      <c r="Q192" s="4">
        <v>21670</v>
      </c>
      <c r="R192" s="4">
        <v>0.12076258198982406</v>
      </c>
      <c r="S192" s="4">
        <v>1</v>
      </c>
    </row>
  </sheetData>
  <sortState xmlns:xlrd2="http://schemas.microsoft.com/office/spreadsheetml/2017/richdata2" ref="N144:O166">
    <sortCondition descending="1" ref="O144:O166"/>
  </sortState>
  <pageMargins left="0.511811024" right="0.511811024" top="0.78740157499999996" bottom="0.78740157499999996" header="0.31496062000000002" footer="0.31496062000000002"/>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5E1349-B51F-46DC-AFF6-C8FCDB4BFB95}">
  <sheetPr codeName="Planilha12"/>
  <dimension ref="A1:BZ58"/>
  <sheetViews>
    <sheetView showGridLines="0" zoomScale="80" zoomScaleNormal="80" workbookViewId="0">
      <pane xSplit="1" ySplit="7" topLeftCell="B8" activePane="bottomRight" state="frozen"/>
      <selection pane="topRight" activeCell="B1" sqref="B1"/>
      <selection pane="bottomLeft" activeCell="A8" sqref="A8"/>
      <selection pane="bottomRight" activeCell="B8" sqref="B8:B40"/>
    </sheetView>
  </sheetViews>
  <sheetFormatPr defaultColWidth="8.7109375" defaultRowHeight="12.75" x14ac:dyDescent="0.2"/>
  <cols>
    <col min="1" max="1" width="53.5703125" style="4" customWidth="1"/>
    <col min="2" max="78" width="14.5703125" style="4" customWidth="1"/>
    <col min="79" max="16384" width="8.7109375" style="4"/>
  </cols>
  <sheetData>
    <row r="1" spans="1:78" x14ac:dyDescent="0.2">
      <c r="BS1" s="4">
        <v>0</v>
      </c>
    </row>
    <row r="2" spans="1:78" x14ac:dyDescent="0.2">
      <c r="B2" s="50"/>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c r="BA2" s="50"/>
      <c r="BB2" s="50"/>
      <c r="BC2" s="50"/>
      <c r="BD2" s="50"/>
      <c r="BE2" s="50"/>
      <c r="BF2" s="50"/>
      <c r="BG2" s="50"/>
      <c r="BH2" s="67"/>
      <c r="BI2" s="67"/>
      <c r="BJ2" s="67"/>
      <c r="BK2" s="67"/>
      <c r="BL2" s="50"/>
      <c r="BM2" s="67"/>
      <c r="BN2" s="67"/>
      <c r="BO2" s="67"/>
      <c r="BP2" s="67"/>
      <c r="BQ2" s="50"/>
      <c r="BR2" s="50"/>
      <c r="BS2" s="50"/>
      <c r="BT2" s="50"/>
      <c r="BU2" s="50"/>
      <c r="BV2" s="50"/>
      <c r="BW2" s="50"/>
      <c r="BX2" s="50"/>
      <c r="BY2" s="50"/>
      <c r="BZ2" s="50"/>
    </row>
    <row r="3" spans="1:78" x14ac:dyDescent="0.2">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row>
    <row r="5" spans="1:78" s="5" customFormat="1" x14ac:dyDescent="0.2">
      <c r="A5" s="10"/>
      <c r="B5" s="69"/>
      <c r="C5" s="69"/>
      <c r="D5" s="69"/>
      <c r="E5" s="69"/>
      <c r="F5" s="69"/>
      <c r="G5" s="69"/>
      <c r="H5" s="69"/>
      <c r="I5" s="69"/>
      <c r="J5" s="69"/>
      <c r="K5" s="69"/>
      <c r="L5" s="69"/>
      <c r="M5" s="69"/>
      <c r="N5" s="69"/>
      <c r="O5" s="69"/>
      <c r="P5" s="69"/>
      <c r="Q5" s="69"/>
      <c r="R5" s="69"/>
      <c r="S5" s="69"/>
      <c r="T5" s="69"/>
      <c r="U5" s="69"/>
      <c r="V5" s="69"/>
      <c r="W5" s="69"/>
      <c r="X5" s="69"/>
      <c r="Y5" s="69"/>
      <c r="Z5" s="69"/>
      <c r="AA5" s="69"/>
      <c r="AB5" s="69"/>
      <c r="AC5" s="69"/>
      <c r="AD5" s="69"/>
      <c r="AE5" s="69"/>
      <c r="AF5" s="69"/>
      <c r="AG5" s="69"/>
      <c r="AH5" s="69"/>
      <c r="AI5" s="69"/>
      <c r="AJ5" s="69"/>
      <c r="AK5" s="69"/>
      <c r="AL5" s="69"/>
      <c r="AM5" s="69"/>
      <c r="AN5" s="69"/>
      <c r="AO5" s="69"/>
      <c r="AP5" s="69"/>
      <c r="AQ5" s="69"/>
      <c r="AR5" s="69"/>
      <c r="AS5" s="69"/>
      <c r="AT5" s="69"/>
      <c r="AU5" s="69"/>
      <c r="AV5" s="69"/>
      <c r="AW5" s="69"/>
      <c r="AX5" s="69"/>
      <c r="AY5" s="69"/>
      <c r="AZ5" s="69"/>
      <c r="BA5" s="69"/>
      <c r="BB5" s="69"/>
      <c r="BC5" s="69"/>
      <c r="BD5" s="69"/>
      <c r="BE5" s="69"/>
      <c r="BF5" s="69"/>
      <c r="BG5" s="69"/>
      <c r="BH5" s="69"/>
      <c r="BI5" s="69"/>
      <c r="BJ5" s="69"/>
      <c r="BK5" s="69"/>
      <c r="BL5" s="69"/>
      <c r="BM5" s="69"/>
      <c r="BN5" s="69"/>
      <c r="BO5" s="69"/>
      <c r="BP5" s="69"/>
      <c r="BQ5" s="69"/>
      <c r="BR5" s="69"/>
      <c r="BS5" s="69"/>
      <c r="BT5" s="69"/>
      <c r="BU5" s="69"/>
      <c r="BV5" s="69"/>
      <c r="BW5" s="69"/>
      <c r="BX5" s="69"/>
      <c r="BY5" s="69"/>
      <c r="BZ5" s="69"/>
    </row>
    <row r="6" spans="1:78" x14ac:dyDescent="0.2">
      <c r="A6" s="13" t="s">
        <v>202</v>
      </c>
      <c r="B6" s="50"/>
      <c r="C6" s="50"/>
      <c r="D6" s="50"/>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c r="BN6" s="50"/>
      <c r="BO6" s="50"/>
      <c r="BP6" s="50"/>
      <c r="BQ6" s="50"/>
      <c r="BR6" s="50"/>
      <c r="BS6" s="50"/>
      <c r="BT6" s="50"/>
      <c r="BU6" s="50"/>
      <c r="BV6" s="50"/>
      <c r="BW6" s="50"/>
      <c r="BX6" s="50"/>
      <c r="BY6" s="50"/>
      <c r="BZ6" s="50"/>
    </row>
    <row r="7" spans="1:78" x14ac:dyDescent="0.2">
      <c r="A7" s="29" t="s">
        <v>1</v>
      </c>
      <c r="B7" s="31" t="s">
        <v>277</v>
      </c>
      <c r="C7" s="31" t="s">
        <v>276</v>
      </c>
      <c r="D7" s="31">
        <v>2025</v>
      </c>
      <c r="E7" s="31" t="s">
        <v>274</v>
      </c>
      <c r="F7" s="30" t="s">
        <v>265</v>
      </c>
      <c r="G7" s="30" t="s">
        <v>264</v>
      </c>
      <c r="H7" s="31" t="s">
        <v>263</v>
      </c>
      <c r="I7" s="31">
        <v>2024</v>
      </c>
      <c r="J7" s="31" t="s">
        <v>256</v>
      </c>
      <c r="K7" s="30" t="s">
        <v>253</v>
      </c>
      <c r="L7" s="30" t="s">
        <v>252</v>
      </c>
      <c r="M7" s="31" t="s">
        <v>233</v>
      </c>
      <c r="N7" s="31">
        <v>2023</v>
      </c>
      <c r="O7" s="31" t="s">
        <v>227</v>
      </c>
      <c r="P7" s="31" t="s">
        <v>2</v>
      </c>
      <c r="Q7" s="31" t="s">
        <v>3</v>
      </c>
      <c r="R7" s="31" t="s">
        <v>4</v>
      </c>
      <c r="S7" s="31">
        <v>2022</v>
      </c>
      <c r="T7" s="31" t="s">
        <v>5</v>
      </c>
      <c r="U7" s="31" t="s">
        <v>6</v>
      </c>
      <c r="V7" s="31" t="s">
        <v>7</v>
      </c>
      <c r="W7" s="31" t="s">
        <v>8</v>
      </c>
      <c r="X7" s="31">
        <v>2021</v>
      </c>
      <c r="Y7" s="31" t="s">
        <v>9</v>
      </c>
      <c r="Z7" s="31" t="s">
        <v>10</v>
      </c>
      <c r="AA7" s="31" t="s">
        <v>11</v>
      </c>
      <c r="AB7" s="31" t="s">
        <v>12</v>
      </c>
      <c r="AC7" s="31">
        <v>2020</v>
      </c>
      <c r="AD7" s="31" t="s">
        <v>13</v>
      </c>
      <c r="AE7" s="31" t="s">
        <v>14</v>
      </c>
      <c r="AF7" s="31" t="s">
        <v>15</v>
      </c>
      <c r="AG7" s="31" t="s">
        <v>16</v>
      </c>
      <c r="AH7" s="31">
        <v>2019</v>
      </c>
      <c r="AI7" s="31" t="s">
        <v>17</v>
      </c>
      <c r="AJ7" s="31" t="s">
        <v>18</v>
      </c>
      <c r="AK7" s="31" t="s">
        <v>19</v>
      </c>
      <c r="AL7" s="31" t="s">
        <v>20</v>
      </c>
      <c r="AM7" s="31">
        <v>2018</v>
      </c>
      <c r="AN7" s="31" t="s">
        <v>21</v>
      </c>
      <c r="AO7" s="31" t="s">
        <v>22</v>
      </c>
      <c r="AP7" s="31" t="s">
        <v>23</v>
      </c>
      <c r="AQ7" s="31" t="s">
        <v>24</v>
      </c>
      <c r="AR7" s="31">
        <v>2017</v>
      </c>
      <c r="AS7" s="31" t="s">
        <v>25</v>
      </c>
      <c r="AT7" s="31" t="s">
        <v>26</v>
      </c>
      <c r="AU7" s="31" t="s">
        <v>27</v>
      </c>
      <c r="AV7" s="31" t="s">
        <v>28</v>
      </c>
      <c r="AW7" s="31">
        <v>2016</v>
      </c>
      <c r="AX7" s="31" t="s">
        <v>29</v>
      </c>
      <c r="AY7" s="31" t="s">
        <v>30</v>
      </c>
      <c r="AZ7" s="31" t="s">
        <v>31</v>
      </c>
      <c r="BA7" s="31" t="s">
        <v>32</v>
      </c>
      <c r="BB7" s="31">
        <v>2015</v>
      </c>
      <c r="BC7" s="31" t="s">
        <v>33</v>
      </c>
      <c r="BD7" s="31" t="s">
        <v>34</v>
      </c>
      <c r="BE7" s="31" t="s">
        <v>35</v>
      </c>
      <c r="BF7" s="31" t="s">
        <v>36</v>
      </c>
      <c r="BG7" s="31">
        <v>2014</v>
      </c>
      <c r="BH7" s="31" t="s">
        <v>37</v>
      </c>
      <c r="BI7" s="31" t="s">
        <v>38</v>
      </c>
      <c r="BJ7" s="31" t="s">
        <v>39</v>
      </c>
      <c r="BK7" s="31" t="s">
        <v>40</v>
      </c>
      <c r="BL7" s="31">
        <v>2013</v>
      </c>
      <c r="BM7" s="31" t="s">
        <v>41</v>
      </c>
      <c r="BN7" s="31" t="s">
        <v>42</v>
      </c>
      <c r="BO7" s="31" t="s">
        <v>43</v>
      </c>
      <c r="BP7" s="31" t="s">
        <v>44</v>
      </c>
      <c r="BQ7" s="31">
        <v>2012</v>
      </c>
      <c r="BR7" s="31" t="s">
        <v>45</v>
      </c>
      <c r="BS7" s="31" t="s">
        <v>46</v>
      </c>
      <c r="BT7" s="31" t="s">
        <v>47</v>
      </c>
      <c r="BU7" s="31" t="s">
        <v>48</v>
      </c>
      <c r="BV7" s="31">
        <v>2011</v>
      </c>
      <c r="BW7" s="31" t="s">
        <v>49</v>
      </c>
      <c r="BX7" s="31" t="s">
        <v>50</v>
      </c>
      <c r="BY7" s="30" t="s">
        <v>51</v>
      </c>
      <c r="BZ7" s="31" t="s">
        <v>52</v>
      </c>
    </row>
    <row r="8" spans="1:78" s="55" customFormat="1" x14ac:dyDescent="0.2">
      <c r="A8" s="34" t="s">
        <v>203</v>
      </c>
      <c r="B8" s="54">
        <v>3981.0248375800002</v>
      </c>
      <c r="C8" s="54">
        <v>4122.0410000000002</v>
      </c>
      <c r="D8" s="108">
        <v>4107.8999999999996</v>
      </c>
      <c r="E8" s="54">
        <v>4107.8999999999996</v>
      </c>
      <c r="F8" s="54">
        <v>3739.145579</v>
      </c>
      <c r="G8" s="54">
        <v>3647.3924807202388</v>
      </c>
      <c r="H8" s="54">
        <v>3037.846</v>
      </c>
      <c r="I8" s="108">
        <v>3198.77</v>
      </c>
      <c r="J8" s="54">
        <v>3198.77</v>
      </c>
      <c r="K8" s="54">
        <v>2280.027</v>
      </c>
      <c r="L8" s="54">
        <v>2539.7179999999998</v>
      </c>
      <c r="M8" s="54">
        <v>2643.15</v>
      </c>
      <c r="N8" s="108">
        <v>2530.998</v>
      </c>
      <c r="O8" s="54">
        <v>2530.998</v>
      </c>
      <c r="P8" s="54">
        <v>2153.6255592000002</v>
      </c>
      <c r="Q8" s="54">
        <v>2223.9339166099999</v>
      </c>
      <c r="R8" s="54">
        <v>1784.704</v>
      </c>
      <c r="S8" s="108">
        <v>2008.9880000000001</v>
      </c>
      <c r="T8" s="54">
        <v>2008.9880000000001</v>
      </c>
      <c r="U8" s="54">
        <v>1838.4736489300001</v>
      </c>
      <c r="V8" s="54">
        <v>2219.7950000000001</v>
      </c>
      <c r="W8" s="54">
        <v>2537.174</v>
      </c>
      <c r="X8" s="108">
        <v>2815.9360000000001</v>
      </c>
      <c r="Y8" s="54">
        <v>2815.9360000000001</v>
      </c>
      <c r="Z8" s="54">
        <v>2786.9580000000001</v>
      </c>
      <c r="AA8" s="54">
        <v>2764.2020000000002</v>
      </c>
      <c r="AB8" s="54">
        <v>2777.335</v>
      </c>
      <c r="AC8" s="108">
        <v>2758.8960000000002</v>
      </c>
      <c r="AD8" s="54">
        <v>2758.8960000000002</v>
      </c>
      <c r="AE8" s="54">
        <v>3053.1689999999999</v>
      </c>
      <c r="AF8" s="54">
        <v>3086.9290000000001</v>
      </c>
      <c r="AG8" s="54">
        <v>2675.915</v>
      </c>
      <c r="AH8" s="108">
        <v>2506.366</v>
      </c>
      <c r="AI8" s="54">
        <v>2506.366</v>
      </c>
      <c r="AJ8" s="54">
        <v>2122.9850000000001</v>
      </c>
      <c r="AK8" s="54">
        <v>2158.3330000000001</v>
      </c>
      <c r="AL8" s="54">
        <v>1877.3309999999999</v>
      </c>
      <c r="AM8" s="108">
        <v>1787.86</v>
      </c>
      <c r="AN8" s="54">
        <v>1787.86</v>
      </c>
      <c r="AO8" s="54">
        <v>1757.1890000000001</v>
      </c>
      <c r="AP8" s="54">
        <v>1680.14</v>
      </c>
      <c r="AQ8" s="54">
        <v>1631.261</v>
      </c>
      <c r="AR8" s="108">
        <v>1412.729</v>
      </c>
      <c r="AS8" s="54">
        <v>1412.729</v>
      </c>
      <c r="AT8" s="54">
        <v>1378.548</v>
      </c>
      <c r="AU8" s="54">
        <v>1289.8320000000001</v>
      </c>
      <c r="AV8" s="54">
        <v>1286.473</v>
      </c>
      <c r="AW8" s="108">
        <v>1217.3699999999999</v>
      </c>
      <c r="AX8" s="54">
        <v>1217.3699999999999</v>
      </c>
      <c r="AY8" s="54">
        <v>1318.595</v>
      </c>
      <c r="AZ8" s="54">
        <v>1418.4290000000001</v>
      </c>
      <c r="BA8" s="54">
        <v>1474.2360000000001</v>
      </c>
      <c r="BB8" s="108">
        <v>1369.13</v>
      </c>
      <c r="BC8" s="54">
        <v>1369.13</v>
      </c>
      <c r="BD8" s="54">
        <v>1471.73</v>
      </c>
      <c r="BE8" s="54">
        <v>1506.1610000000001</v>
      </c>
      <c r="BF8" s="54">
        <v>1625.0840000000001</v>
      </c>
      <c r="BG8" s="108">
        <v>1579.1019999999999</v>
      </c>
      <c r="BH8" s="54">
        <v>1579.1019999999999</v>
      </c>
      <c r="BI8" s="54">
        <v>1699.4279999999999</v>
      </c>
      <c r="BJ8" s="54">
        <v>1800.4659999999999</v>
      </c>
      <c r="BK8" s="54">
        <v>1820.828</v>
      </c>
      <c r="BL8" s="108">
        <v>1881.163</v>
      </c>
      <c r="BM8" s="54">
        <v>1881.163</v>
      </c>
      <c r="BN8" s="54">
        <v>2725.241</v>
      </c>
      <c r="BO8" s="54">
        <v>2773.8429999999998</v>
      </c>
      <c r="BP8" s="54">
        <v>2777.971</v>
      </c>
      <c r="BQ8" s="108">
        <v>3026.777</v>
      </c>
      <c r="BR8" s="54">
        <v>3026.777</v>
      </c>
      <c r="BS8" s="54">
        <v>3059.6350000000002</v>
      </c>
      <c r="BT8" s="54">
        <v>3209.0340000000001</v>
      </c>
      <c r="BU8" s="54">
        <v>2781.9429999999998</v>
      </c>
      <c r="BV8" s="108">
        <v>2751.9066839145694</v>
      </c>
      <c r="BW8" s="54">
        <v>2751.9066839145694</v>
      </c>
      <c r="BX8" s="54">
        <v>2788.6654467568051</v>
      </c>
      <c r="BY8" s="54">
        <v>2699.4231726423595</v>
      </c>
      <c r="BZ8" s="54">
        <v>2494.7617415157456</v>
      </c>
    </row>
    <row r="9" spans="1:78" x14ac:dyDescent="0.2">
      <c r="A9" s="44" t="s">
        <v>204</v>
      </c>
      <c r="B9" s="24">
        <v>865.43899999999996</v>
      </c>
      <c r="C9" s="24">
        <v>1090.6209999999999</v>
      </c>
      <c r="D9" s="97">
        <v>1046.9000000000001</v>
      </c>
      <c r="E9" s="24">
        <v>1046.9000000000001</v>
      </c>
      <c r="F9" s="24">
        <v>916.86099999999999</v>
      </c>
      <c r="G9" s="24">
        <v>761.20699999999999</v>
      </c>
      <c r="H9" s="24">
        <v>581.50099999999998</v>
      </c>
      <c r="I9" s="97">
        <v>849.32100000000003</v>
      </c>
      <c r="J9" s="24">
        <v>849.32100000000003</v>
      </c>
      <c r="K9" s="24">
        <v>738.01700000000005</v>
      </c>
      <c r="L9" s="24">
        <v>721.904</v>
      </c>
      <c r="M9" s="24">
        <v>747.38800000000003</v>
      </c>
      <c r="N9" s="97">
        <v>718.81600000000003</v>
      </c>
      <c r="O9" s="24">
        <v>718.81600000000003</v>
      </c>
      <c r="P9" s="24">
        <v>748.15755919999992</v>
      </c>
      <c r="Q9" s="24">
        <v>733.51191660999996</v>
      </c>
      <c r="R9" s="24">
        <v>603.64300000000003</v>
      </c>
      <c r="S9" s="97">
        <v>674.24099999999999</v>
      </c>
      <c r="T9" s="24">
        <v>674.24099999999999</v>
      </c>
      <c r="U9" s="24">
        <v>716.02364892999992</v>
      </c>
      <c r="V9" s="24">
        <v>823.94900000000007</v>
      </c>
      <c r="W9" s="24">
        <v>803.39</v>
      </c>
      <c r="X9" s="97">
        <v>1064.944</v>
      </c>
      <c r="Y9" s="24">
        <v>1064.944</v>
      </c>
      <c r="Z9" s="24">
        <v>1041.819</v>
      </c>
      <c r="AA9" s="24">
        <v>945.2349999999999</v>
      </c>
      <c r="AB9" s="24">
        <v>998.67000000000007</v>
      </c>
      <c r="AC9" s="97">
        <v>1305.454</v>
      </c>
      <c r="AD9" s="24">
        <v>1305.454</v>
      </c>
      <c r="AE9" s="24">
        <v>1402.8109999999999</v>
      </c>
      <c r="AF9" s="24">
        <v>1534.8810000000001</v>
      </c>
      <c r="AG9" s="24">
        <v>1060.713</v>
      </c>
      <c r="AH9" s="97">
        <v>1070.452</v>
      </c>
      <c r="AI9" s="24">
        <v>1070.452</v>
      </c>
      <c r="AJ9" s="24">
        <v>976.33100000000002</v>
      </c>
      <c r="AK9" s="24">
        <v>1045.9459999999999</v>
      </c>
      <c r="AL9" s="24">
        <v>854.505</v>
      </c>
      <c r="AM9" s="97">
        <v>855.55900000000008</v>
      </c>
      <c r="AN9" s="24">
        <v>855.55900000000008</v>
      </c>
      <c r="AO9" s="24">
        <v>847.45400000000006</v>
      </c>
      <c r="AP9" s="24">
        <v>656.83999999999992</v>
      </c>
      <c r="AQ9" s="24">
        <v>660.39400000000001</v>
      </c>
      <c r="AR9" s="97">
        <v>497.72300000000001</v>
      </c>
      <c r="AS9" s="24">
        <v>497.72300000000001</v>
      </c>
      <c r="AT9" s="24">
        <v>387.47</v>
      </c>
      <c r="AU9" s="24">
        <v>352.15799999999996</v>
      </c>
      <c r="AV9" s="24">
        <v>284.28300000000002</v>
      </c>
      <c r="AW9" s="97">
        <v>223.48700000000002</v>
      </c>
      <c r="AX9" s="24">
        <v>223.48700000000002</v>
      </c>
      <c r="AY9" s="24">
        <v>254.50900000000001</v>
      </c>
      <c r="AZ9" s="24">
        <v>314.21799999999996</v>
      </c>
      <c r="BA9" s="24">
        <v>334.92200000000003</v>
      </c>
      <c r="BB9" s="97">
        <v>234.274</v>
      </c>
      <c r="BC9" s="24">
        <v>234.274</v>
      </c>
      <c r="BD9" s="24">
        <v>325.23900000000003</v>
      </c>
      <c r="BE9" s="24">
        <v>335.12900000000002</v>
      </c>
      <c r="BF9" s="24">
        <v>435.75599999999997</v>
      </c>
      <c r="BG9" s="97">
        <v>494.572</v>
      </c>
      <c r="BH9" s="24">
        <v>494.572</v>
      </c>
      <c r="BI9" s="24">
        <v>559.524</v>
      </c>
      <c r="BJ9" s="24">
        <v>618.11800000000005</v>
      </c>
      <c r="BK9" s="24">
        <v>594.71199999999999</v>
      </c>
      <c r="BL9" s="97">
        <v>642.654</v>
      </c>
      <c r="BM9" s="24">
        <v>642.654</v>
      </c>
      <c r="BN9" s="24">
        <v>443.62</v>
      </c>
      <c r="BO9" s="24">
        <v>768.86900000000003</v>
      </c>
      <c r="BP9" s="24">
        <v>770.12900000000002</v>
      </c>
      <c r="BQ9" s="97">
        <v>819.40499999999997</v>
      </c>
      <c r="BR9" s="24">
        <v>819.40499999999997</v>
      </c>
      <c r="BS9" s="24">
        <v>868.10900000000004</v>
      </c>
      <c r="BT9" s="24">
        <v>675.601</v>
      </c>
      <c r="BU9" s="24">
        <v>553.25299999999993</v>
      </c>
      <c r="BV9" s="97">
        <v>624.428</v>
      </c>
      <c r="BW9" s="24">
        <v>624.428</v>
      </c>
      <c r="BX9" s="24">
        <v>402.69797759700015</v>
      </c>
      <c r="BY9" s="24">
        <v>410.60515684450019</v>
      </c>
      <c r="BZ9" s="24">
        <v>408.10798562999997</v>
      </c>
    </row>
    <row r="10" spans="1:78" x14ac:dyDescent="0.2">
      <c r="A10" s="44" t="s">
        <v>205</v>
      </c>
      <c r="B10" s="24">
        <v>1188.4179999999999</v>
      </c>
      <c r="C10" s="24">
        <v>1159.1030000000001</v>
      </c>
      <c r="D10" s="97">
        <v>1180.4000000000001</v>
      </c>
      <c r="E10" s="24">
        <v>1180.4000000000001</v>
      </c>
      <c r="F10" s="24">
        <v>1059.0070000000001</v>
      </c>
      <c r="G10" s="24">
        <v>980.72253904502531</v>
      </c>
      <c r="H10" s="24">
        <v>909.37599999999998</v>
      </c>
      <c r="I10" s="97">
        <v>816.36</v>
      </c>
      <c r="J10" s="24">
        <v>816.36</v>
      </c>
      <c r="K10" s="24">
        <v>613.35500000000002</v>
      </c>
      <c r="L10" s="24">
        <v>556.375</v>
      </c>
      <c r="M10" s="24">
        <v>546.64200000000005</v>
      </c>
      <c r="N10" s="97">
        <v>544.58799999999997</v>
      </c>
      <c r="O10" s="24">
        <v>544.58799999999997</v>
      </c>
      <c r="P10" s="24">
        <v>529.18499999999995</v>
      </c>
      <c r="Q10" s="24">
        <v>582.83900000000006</v>
      </c>
      <c r="R10" s="24">
        <v>604.61900000000003</v>
      </c>
      <c r="S10" s="97">
        <v>549.89499999999998</v>
      </c>
      <c r="T10" s="24">
        <v>549.89499999999998</v>
      </c>
      <c r="U10" s="24">
        <v>615.279</v>
      </c>
      <c r="V10" s="24">
        <v>636.13099999999997</v>
      </c>
      <c r="W10" s="24">
        <v>664.24300000000005</v>
      </c>
      <c r="X10" s="97">
        <v>601.88599999999997</v>
      </c>
      <c r="Y10" s="24">
        <v>601.88599999999997</v>
      </c>
      <c r="Z10" s="24">
        <v>737.702</v>
      </c>
      <c r="AA10" s="24">
        <v>500</v>
      </c>
      <c r="AB10" s="24">
        <v>794.13599999999997</v>
      </c>
      <c r="AC10" s="97">
        <v>562.971</v>
      </c>
      <c r="AD10" s="24">
        <v>562.971</v>
      </c>
      <c r="AE10" s="24">
        <v>539.87400000000002</v>
      </c>
      <c r="AF10" s="24">
        <v>578.12099999999998</v>
      </c>
      <c r="AG10" s="24">
        <v>549.81799999999998</v>
      </c>
      <c r="AH10" s="97">
        <v>406.59899999999999</v>
      </c>
      <c r="AI10" s="24">
        <v>406.59899999999999</v>
      </c>
      <c r="AJ10" s="24">
        <v>449.70400000000001</v>
      </c>
      <c r="AK10" s="24">
        <v>380.084</v>
      </c>
      <c r="AL10" s="24">
        <v>357.28300000000002</v>
      </c>
      <c r="AM10" s="97">
        <v>317.51499999999999</v>
      </c>
      <c r="AN10" s="24">
        <v>317.51499999999999</v>
      </c>
      <c r="AO10" s="24">
        <v>322.86</v>
      </c>
      <c r="AP10" s="24">
        <v>306.517</v>
      </c>
      <c r="AQ10" s="24">
        <v>297.28899999999999</v>
      </c>
      <c r="AR10" s="97">
        <v>277.07299999999998</v>
      </c>
      <c r="AS10" s="24">
        <v>277.07299999999998</v>
      </c>
      <c r="AT10" s="24">
        <v>335.20600000000002</v>
      </c>
      <c r="AU10" s="24">
        <v>256.88099999999997</v>
      </c>
      <c r="AV10" s="24">
        <v>286.94099999999997</v>
      </c>
      <c r="AW10" s="97">
        <v>250.47399999999999</v>
      </c>
      <c r="AX10" s="24">
        <v>250.47399999999999</v>
      </c>
      <c r="AY10" s="24">
        <v>348.38299999999998</v>
      </c>
      <c r="AZ10" s="24">
        <v>412.709</v>
      </c>
      <c r="BA10" s="24">
        <v>428.517</v>
      </c>
      <c r="BB10" s="97">
        <v>438.226</v>
      </c>
      <c r="BC10" s="24">
        <v>438.226</v>
      </c>
      <c r="BD10" s="24">
        <v>464.72</v>
      </c>
      <c r="BE10" s="24">
        <v>433.45600000000002</v>
      </c>
      <c r="BF10" s="24">
        <v>401.28500000000003</v>
      </c>
      <c r="BG10" s="97">
        <v>314.45299999999997</v>
      </c>
      <c r="BH10" s="24">
        <v>314.45299999999997</v>
      </c>
      <c r="BI10" s="24">
        <v>363.63299999999998</v>
      </c>
      <c r="BJ10" s="24">
        <v>424.221</v>
      </c>
      <c r="BK10" s="24">
        <v>461.98399999999998</v>
      </c>
      <c r="BL10" s="97">
        <v>534.78899999999999</v>
      </c>
      <c r="BM10" s="24">
        <v>534.78899999999999</v>
      </c>
      <c r="BN10" s="24">
        <v>694.12400000000002</v>
      </c>
      <c r="BO10" s="24">
        <v>800.101</v>
      </c>
      <c r="BP10" s="24">
        <v>840.16800000000001</v>
      </c>
      <c r="BQ10" s="97">
        <v>978.04899999999998</v>
      </c>
      <c r="BR10" s="24">
        <v>978.04899999999998</v>
      </c>
      <c r="BS10" s="24">
        <v>1127.3900000000001</v>
      </c>
      <c r="BT10" s="24">
        <v>1326.2560000000001</v>
      </c>
      <c r="BU10" s="24">
        <v>1089.8009999999999</v>
      </c>
      <c r="BV10" s="97">
        <v>1063.0066839145695</v>
      </c>
      <c r="BW10" s="24">
        <v>1063.0066839145695</v>
      </c>
      <c r="BX10" s="24">
        <v>1498.6433948264037</v>
      </c>
      <c r="BY10" s="24">
        <v>1591.6618756226665</v>
      </c>
      <c r="BZ10" s="24">
        <v>1373.8715834507307</v>
      </c>
    </row>
    <row r="11" spans="1:78" x14ac:dyDescent="0.2">
      <c r="A11" s="44" t="s">
        <v>206</v>
      </c>
      <c r="B11" s="24">
        <v>1502.73</v>
      </c>
      <c r="C11" s="24">
        <v>1313.7560000000001</v>
      </c>
      <c r="D11" s="97">
        <v>1366.5</v>
      </c>
      <c r="E11" s="24">
        <v>1366.5</v>
      </c>
      <c r="F11" s="24">
        <v>1233.8305789999999</v>
      </c>
      <c r="G11" s="24">
        <v>1342.2649416752135</v>
      </c>
      <c r="H11" s="24">
        <v>1037.925</v>
      </c>
      <c r="I11" s="97">
        <v>1103.069</v>
      </c>
      <c r="J11" s="24">
        <v>1103.069</v>
      </c>
      <c r="K11" s="24">
        <v>617.529</v>
      </c>
      <c r="L11" s="24">
        <v>998.173</v>
      </c>
      <c r="M11" s="24">
        <v>1053.104</v>
      </c>
      <c r="N11" s="97">
        <v>933.72209739999198</v>
      </c>
      <c r="O11" s="24">
        <v>933.72209739999198</v>
      </c>
      <c r="P11" s="24">
        <v>539.93299999999999</v>
      </c>
      <c r="Q11" s="24">
        <v>675.178</v>
      </c>
      <c r="R11" s="24">
        <v>404.31</v>
      </c>
      <c r="S11" s="97">
        <v>631.27300000000002</v>
      </c>
      <c r="T11" s="24">
        <v>631.27300000000002</v>
      </c>
      <c r="U11" s="24">
        <v>341.726</v>
      </c>
      <c r="V11" s="24">
        <v>580.79999999999995</v>
      </c>
      <c r="W11" s="24">
        <v>910.50599999999997</v>
      </c>
      <c r="X11" s="97">
        <v>978.45</v>
      </c>
      <c r="Y11" s="24">
        <v>978.45</v>
      </c>
      <c r="Z11" s="24">
        <v>853.51900000000001</v>
      </c>
      <c r="AA11" s="24">
        <v>1177.2260000000001</v>
      </c>
      <c r="AB11" s="24">
        <v>861.73699999999997</v>
      </c>
      <c r="AC11" s="97">
        <v>777.71900000000005</v>
      </c>
      <c r="AD11" s="24">
        <v>777.71900000000005</v>
      </c>
      <c r="AE11" s="24">
        <v>1015.45</v>
      </c>
      <c r="AF11" s="24">
        <v>880.346</v>
      </c>
      <c r="AG11" s="24">
        <v>980.02700000000004</v>
      </c>
      <c r="AH11" s="97">
        <v>955.58900000000006</v>
      </c>
      <c r="AI11" s="24">
        <v>955.58900000000006</v>
      </c>
      <c r="AJ11" s="24">
        <v>648.89300000000003</v>
      </c>
      <c r="AK11" s="24">
        <v>685.88099999999997</v>
      </c>
      <c r="AL11" s="24">
        <v>630.55600000000004</v>
      </c>
      <c r="AM11" s="97">
        <v>570.77300000000002</v>
      </c>
      <c r="AN11" s="24">
        <v>570.77300000000002</v>
      </c>
      <c r="AO11" s="24">
        <v>540.28399999999999</v>
      </c>
      <c r="AP11" s="24">
        <v>666.76900000000001</v>
      </c>
      <c r="AQ11" s="24">
        <v>621.50699999999995</v>
      </c>
      <c r="AR11" s="97">
        <v>581.99900000000002</v>
      </c>
      <c r="AS11" s="24">
        <v>581.99900000000002</v>
      </c>
      <c r="AT11" s="24">
        <v>607.298</v>
      </c>
      <c r="AU11" s="24">
        <v>627.56399999999996</v>
      </c>
      <c r="AV11" s="24">
        <v>604.28300000000002</v>
      </c>
      <c r="AW11" s="97">
        <v>638.803</v>
      </c>
      <c r="AX11" s="24">
        <v>638.803</v>
      </c>
      <c r="AY11" s="24">
        <v>610.84699999999998</v>
      </c>
      <c r="AZ11" s="24">
        <v>587.41200000000003</v>
      </c>
      <c r="BA11" s="24">
        <v>607.31200000000001</v>
      </c>
      <c r="BB11" s="97">
        <v>591.97400000000005</v>
      </c>
      <c r="BC11" s="24">
        <v>591.97400000000005</v>
      </c>
      <c r="BD11" s="24">
        <v>587.09400000000005</v>
      </c>
      <c r="BE11" s="24">
        <v>604.70399999999995</v>
      </c>
      <c r="BF11" s="24">
        <v>670.70600000000002</v>
      </c>
      <c r="BG11" s="97">
        <v>551.21299999999997</v>
      </c>
      <c r="BH11" s="24">
        <v>551.21299999999997</v>
      </c>
      <c r="BI11" s="24">
        <v>570.30399999999997</v>
      </c>
      <c r="BJ11" s="24">
        <v>527.64599999999996</v>
      </c>
      <c r="BK11" s="24">
        <v>526.49</v>
      </c>
      <c r="BL11" s="97">
        <v>590.60199999999998</v>
      </c>
      <c r="BM11" s="24">
        <v>590.60199999999998</v>
      </c>
      <c r="BN11" s="24">
        <v>563.05799999999999</v>
      </c>
      <c r="BO11" s="24">
        <v>594.87400000000002</v>
      </c>
      <c r="BP11" s="24">
        <v>723.53300000000002</v>
      </c>
      <c r="BQ11" s="97">
        <v>962.93600000000004</v>
      </c>
      <c r="BR11" s="24">
        <v>962.93600000000004</v>
      </c>
      <c r="BS11" s="24">
        <v>886.30200000000002</v>
      </c>
      <c r="BT11" s="24">
        <v>875.52800000000002</v>
      </c>
      <c r="BU11" s="24">
        <v>904.57299999999998</v>
      </c>
      <c r="BV11" s="97">
        <v>1004.452</v>
      </c>
      <c r="BW11" s="24">
        <v>1004.452</v>
      </c>
      <c r="BX11" s="24">
        <v>797.6020195942242</v>
      </c>
      <c r="BY11" s="24">
        <v>610.62164245147835</v>
      </c>
      <c r="BZ11" s="24">
        <v>637.59974164563243</v>
      </c>
    </row>
    <row r="12" spans="1:78" x14ac:dyDescent="0.2">
      <c r="A12" s="44" t="s">
        <v>207</v>
      </c>
      <c r="B12" s="24">
        <v>424.43783758000001</v>
      </c>
      <c r="C12" s="24">
        <v>558.56100000000004</v>
      </c>
      <c r="D12" s="97">
        <v>514.1</v>
      </c>
      <c r="E12" s="24">
        <v>514.1</v>
      </c>
      <c r="F12" s="24">
        <v>529.447</v>
      </c>
      <c r="G12" s="24">
        <v>563.19799999999998</v>
      </c>
      <c r="H12" s="24">
        <v>509.04399999999998</v>
      </c>
      <c r="I12" s="97">
        <v>430.02</v>
      </c>
      <c r="J12" s="24">
        <v>430.02</v>
      </c>
      <c r="K12" s="24">
        <v>311.12599999999998</v>
      </c>
      <c r="L12" s="24">
        <v>263.26600000000002</v>
      </c>
      <c r="M12" s="24">
        <v>296.01600000000002</v>
      </c>
      <c r="N12" s="97">
        <v>333.87190260000807</v>
      </c>
      <c r="O12" s="24">
        <v>333.87190260000807</v>
      </c>
      <c r="P12" s="24">
        <v>336.35</v>
      </c>
      <c r="Q12" s="24">
        <v>232.405</v>
      </c>
      <c r="R12" s="24">
        <v>172.13200000000001</v>
      </c>
      <c r="S12" s="97">
        <v>153.57900000000001</v>
      </c>
      <c r="T12" s="24">
        <v>153.57900000000001</v>
      </c>
      <c r="U12" s="24">
        <v>165.44499999999999</v>
      </c>
      <c r="V12" s="24">
        <v>178.91499999999999</v>
      </c>
      <c r="W12" s="24">
        <v>159.035</v>
      </c>
      <c r="X12" s="97">
        <v>170.65600000000001</v>
      </c>
      <c r="Y12" s="24">
        <v>170.65600000000001</v>
      </c>
      <c r="Z12" s="24">
        <v>153.91800000000001</v>
      </c>
      <c r="AA12" s="24">
        <v>141.74100000000001</v>
      </c>
      <c r="AB12" s="24">
        <v>122.792</v>
      </c>
      <c r="AC12" s="97">
        <v>112.752</v>
      </c>
      <c r="AD12" s="24">
        <v>112.752</v>
      </c>
      <c r="AE12" s="24">
        <v>95.034000000000006</v>
      </c>
      <c r="AF12" s="24">
        <v>93.581000000000003</v>
      </c>
      <c r="AG12" s="24">
        <v>85.356999999999999</v>
      </c>
      <c r="AH12" s="97">
        <v>73.725999999999999</v>
      </c>
      <c r="AI12" s="24">
        <v>73.725999999999999</v>
      </c>
      <c r="AJ12" s="24">
        <v>48.057000000000002</v>
      </c>
      <c r="AK12" s="24">
        <v>46.421999999999997</v>
      </c>
      <c r="AL12" s="24">
        <v>34.987000000000002</v>
      </c>
      <c r="AM12" s="97">
        <v>44.012999999999998</v>
      </c>
      <c r="AN12" s="24">
        <v>44.012999999999998</v>
      </c>
      <c r="AO12" s="24">
        <v>46.591000000000001</v>
      </c>
      <c r="AP12" s="24">
        <v>50.014000000000124</v>
      </c>
      <c r="AQ12" s="24">
        <v>52.070999999999913</v>
      </c>
      <c r="AR12" s="97">
        <v>55.933999999999969</v>
      </c>
      <c r="AS12" s="24">
        <v>55.933999999999969</v>
      </c>
      <c r="AT12" s="24">
        <v>48.573999999999842</v>
      </c>
      <c r="AU12" s="24">
        <v>53.229000000000042</v>
      </c>
      <c r="AV12" s="24">
        <v>110.96599999999989</v>
      </c>
      <c r="AW12" s="97">
        <v>104.60599999999977</v>
      </c>
      <c r="AX12" s="24">
        <v>104.60599999999977</v>
      </c>
      <c r="AY12" s="24">
        <v>104.85599999999999</v>
      </c>
      <c r="AZ12" s="24">
        <v>104.09000000000015</v>
      </c>
      <c r="BA12" s="24">
        <v>103.4849999999999</v>
      </c>
      <c r="BB12" s="97">
        <v>104.65599999999995</v>
      </c>
      <c r="BC12" s="24">
        <v>104.65599999999995</v>
      </c>
      <c r="BD12" s="24">
        <v>94.676999999999907</v>
      </c>
      <c r="BE12" s="24">
        <v>132.87200000000007</v>
      </c>
      <c r="BF12" s="24">
        <v>117.33700000000022</v>
      </c>
      <c r="BG12" s="97">
        <v>218.864</v>
      </c>
      <c r="BH12" s="24">
        <v>218.864</v>
      </c>
      <c r="BI12" s="24">
        <v>205.96700000000001</v>
      </c>
      <c r="BJ12" s="24">
        <v>230.48099999999999</v>
      </c>
      <c r="BK12" s="24">
        <v>237.642</v>
      </c>
      <c r="BL12" s="97">
        <v>113.11799999999999</v>
      </c>
      <c r="BM12" s="24">
        <v>113.11799999999999</v>
      </c>
      <c r="BN12" s="24">
        <v>1024.4390000000001</v>
      </c>
      <c r="BO12" s="24">
        <v>609.99900000000002</v>
      </c>
      <c r="BP12" s="24">
        <v>444.14100000000008</v>
      </c>
      <c r="BQ12" s="97">
        <v>266.387</v>
      </c>
      <c r="BR12" s="24">
        <v>266.387</v>
      </c>
      <c r="BS12" s="24">
        <v>177.834</v>
      </c>
      <c r="BT12" s="24">
        <v>331.649</v>
      </c>
      <c r="BU12" s="24">
        <v>234.316</v>
      </c>
      <c r="BV12" s="97">
        <v>60.02</v>
      </c>
      <c r="BW12" s="24">
        <v>60.02</v>
      </c>
      <c r="BX12" s="24">
        <v>89.722054739177025</v>
      </c>
      <c r="BY12" s="24">
        <v>86.53449772371475</v>
      </c>
      <c r="BZ12" s="24">
        <v>75.18243078938238</v>
      </c>
    </row>
    <row r="13" spans="1:78" s="55" customFormat="1" x14ac:dyDescent="0.2">
      <c r="A13" s="34" t="s">
        <v>208</v>
      </c>
      <c r="B13" s="54">
        <v>2712.54</v>
      </c>
      <c r="C13" s="54">
        <v>2616.471</v>
      </c>
      <c r="D13" s="108">
        <v>2177.6</v>
      </c>
      <c r="E13" s="54">
        <v>2177.6</v>
      </c>
      <c r="F13" s="54">
        <v>2128.2460000000001</v>
      </c>
      <c r="G13" s="54">
        <v>1869.7754609549747</v>
      </c>
      <c r="H13" s="54">
        <v>1798.6420000000001</v>
      </c>
      <c r="I13" s="108">
        <v>1857.1179999999999</v>
      </c>
      <c r="J13" s="54">
        <v>1857.1179999999999</v>
      </c>
      <c r="K13" s="54">
        <v>2348.6590000000001</v>
      </c>
      <c r="L13" s="54">
        <v>1879.249</v>
      </c>
      <c r="M13" s="54">
        <v>1661.9739999999999</v>
      </c>
      <c r="N13" s="108">
        <v>1749.3309999999999</v>
      </c>
      <c r="O13" s="54">
        <v>1749.3309999999999</v>
      </c>
      <c r="P13" s="54">
        <v>2145.77</v>
      </c>
      <c r="Q13" s="54">
        <v>1810.3309999999999</v>
      </c>
      <c r="R13" s="54">
        <v>2123.8739999999998</v>
      </c>
      <c r="S13" s="108">
        <v>1855.5809999999999</v>
      </c>
      <c r="T13" s="54">
        <v>1855.5809999999999</v>
      </c>
      <c r="U13" s="54">
        <v>2174.4699999999998</v>
      </c>
      <c r="V13" s="54">
        <v>1909.44</v>
      </c>
      <c r="W13" s="54">
        <v>1550.8</v>
      </c>
      <c r="X13" s="108">
        <v>1359.0360000000001</v>
      </c>
      <c r="Y13" s="54">
        <v>1359.0360000000001</v>
      </c>
      <c r="Z13" s="54">
        <v>1539.3389999999999</v>
      </c>
      <c r="AA13" s="54">
        <v>1422.7190000000001</v>
      </c>
      <c r="AB13" s="54">
        <v>1157.4770000000001</v>
      </c>
      <c r="AC13" s="108">
        <v>1292.5999999999999</v>
      </c>
      <c r="AD13" s="54">
        <v>1292.5999999999999</v>
      </c>
      <c r="AE13" s="54">
        <v>906.62199999999996</v>
      </c>
      <c r="AF13" s="54">
        <v>906.87199999999996</v>
      </c>
      <c r="AG13" s="54">
        <v>745.94299999999998</v>
      </c>
      <c r="AH13" s="108">
        <v>827.64300000000003</v>
      </c>
      <c r="AI13" s="54">
        <v>827.64300000000003</v>
      </c>
      <c r="AJ13" s="54">
        <v>905.45600000000002</v>
      </c>
      <c r="AK13" s="54">
        <v>711.49099999999999</v>
      </c>
      <c r="AL13" s="54">
        <v>737.91</v>
      </c>
      <c r="AM13" s="108">
        <v>728.71900000000005</v>
      </c>
      <c r="AN13" s="54">
        <v>728.71900000000005</v>
      </c>
      <c r="AO13" s="54">
        <v>661.11300000000006</v>
      </c>
      <c r="AP13" s="54">
        <v>503.56</v>
      </c>
      <c r="AQ13" s="54">
        <v>551.28599999999994</v>
      </c>
      <c r="AR13" s="108">
        <v>593.56399999999996</v>
      </c>
      <c r="AS13" s="54">
        <v>593.56399999999996</v>
      </c>
      <c r="AT13" s="54">
        <v>531.59299999999996</v>
      </c>
      <c r="AU13" s="54">
        <v>503.53300000000002</v>
      </c>
      <c r="AV13" s="54">
        <v>488.27300000000002</v>
      </c>
      <c r="AW13" s="108">
        <v>448.94</v>
      </c>
      <c r="AX13" s="54">
        <v>448.94</v>
      </c>
      <c r="AY13" s="54">
        <v>383.904</v>
      </c>
      <c r="AZ13" s="54">
        <v>333.07299999999998</v>
      </c>
      <c r="BA13" s="54">
        <v>306.78300000000002</v>
      </c>
      <c r="BB13" s="108">
        <v>330.065</v>
      </c>
      <c r="BC13" s="54">
        <v>330.065</v>
      </c>
      <c r="BD13" s="54">
        <v>285.72800000000001</v>
      </c>
      <c r="BE13" s="54">
        <v>283.58800000000002</v>
      </c>
      <c r="BF13" s="54">
        <v>301.947</v>
      </c>
      <c r="BG13" s="108">
        <v>329.22399999999999</v>
      </c>
      <c r="BH13" s="54">
        <v>329.22399999999999</v>
      </c>
      <c r="BI13" s="54">
        <v>294.69200000000001</v>
      </c>
      <c r="BJ13" s="54">
        <v>220.548</v>
      </c>
      <c r="BK13" s="54">
        <v>243.208</v>
      </c>
      <c r="BL13" s="108">
        <v>297.29300000000001</v>
      </c>
      <c r="BM13" s="54">
        <v>297.29300000000001</v>
      </c>
      <c r="BN13" s="54">
        <v>258.04899999999998</v>
      </c>
      <c r="BO13" s="54">
        <v>235.65899999999999</v>
      </c>
      <c r="BP13" s="54">
        <v>221.42600000000002</v>
      </c>
      <c r="BQ13" s="108">
        <v>241.38799999999981</v>
      </c>
      <c r="BR13" s="54">
        <v>241.38799999999981</v>
      </c>
      <c r="BS13" s="54">
        <v>429.84100000000001</v>
      </c>
      <c r="BT13" s="54">
        <v>394.53399999999999</v>
      </c>
      <c r="BU13" s="54">
        <v>719.76600000000008</v>
      </c>
      <c r="BV13" s="108">
        <v>697.35073495313065</v>
      </c>
      <c r="BW13" s="54">
        <v>697.35073495313065</v>
      </c>
      <c r="BX13" s="54">
        <v>742.93374411460354</v>
      </c>
      <c r="BY13" s="54">
        <v>669.9020199871992</v>
      </c>
      <c r="BZ13" s="54">
        <v>643.19074360650859</v>
      </c>
    </row>
    <row r="14" spans="1:78" x14ac:dyDescent="0.2">
      <c r="A14" s="44" t="s">
        <v>205</v>
      </c>
      <c r="B14" s="24">
        <v>855.16700000000003</v>
      </c>
      <c r="C14" s="24">
        <v>805.55899999999997</v>
      </c>
      <c r="D14" s="97">
        <v>656.8</v>
      </c>
      <c r="E14" s="24">
        <v>656.8</v>
      </c>
      <c r="F14" s="24">
        <v>699.91800000000001</v>
      </c>
      <c r="G14" s="24">
        <v>709.01446095497465</v>
      </c>
      <c r="H14" s="24">
        <v>662.15700000000004</v>
      </c>
      <c r="I14" s="97">
        <v>639.99800000000005</v>
      </c>
      <c r="J14" s="24">
        <v>639.99800000000005</v>
      </c>
      <c r="K14" s="24">
        <v>837.66099999999994</v>
      </c>
      <c r="L14" s="24">
        <v>763.37800000000004</v>
      </c>
      <c r="M14" s="24">
        <v>699.17100000000005</v>
      </c>
      <c r="N14" s="97">
        <v>678.68600000000004</v>
      </c>
      <c r="O14" s="24">
        <v>678.68600000000004</v>
      </c>
      <c r="P14" s="24">
        <v>668.44399999999996</v>
      </c>
      <c r="Q14" s="24">
        <v>509.685</v>
      </c>
      <c r="R14" s="24">
        <v>503.416</v>
      </c>
      <c r="S14" s="97">
        <v>474.81700000000001</v>
      </c>
      <c r="T14" s="24">
        <v>474.81700000000001</v>
      </c>
      <c r="U14" s="24">
        <v>479.07299999999998</v>
      </c>
      <c r="V14" s="24">
        <v>500.63400000000001</v>
      </c>
      <c r="W14" s="24">
        <v>475.86</v>
      </c>
      <c r="X14" s="97">
        <v>492.08499999999998</v>
      </c>
      <c r="Y14" s="24">
        <v>492.08499999999998</v>
      </c>
      <c r="Z14" s="24">
        <v>511.65100000000001</v>
      </c>
      <c r="AA14" s="24">
        <v>674.56</v>
      </c>
      <c r="AB14" s="24">
        <v>227.49799999999999</v>
      </c>
      <c r="AC14" s="97">
        <v>348.82499999999999</v>
      </c>
      <c r="AD14" s="24">
        <v>348.82499999999999</v>
      </c>
      <c r="AE14" s="24">
        <v>258.012</v>
      </c>
      <c r="AF14" s="24">
        <v>163.03700000000001</v>
      </c>
      <c r="AG14" s="24">
        <v>141.47200000000001</v>
      </c>
      <c r="AH14" s="97">
        <v>218.54300000000001</v>
      </c>
      <c r="AI14" s="24">
        <v>218.54300000000001</v>
      </c>
      <c r="AJ14" s="24">
        <v>175.14099999999999</v>
      </c>
      <c r="AK14" s="24">
        <v>149.41999999999999</v>
      </c>
      <c r="AL14" s="24">
        <v>151.06</v>
      </c>
      <c r="AM14" s="97">
        <v>158.18100000000001</v>
      </c>
      <c r="AN14" s="24">
        <v>158.18100000000001</v>
      </c>
      <c r="AO14" s="24">
        <v>148.309</v>
      </c>
      <c r="AP14" s="24">
        <v>122.67700000000001</v>
      </c>
      <c r="AQ14" s="24">
        <v>130.02799999999999</v>
      </c>
      <c r="AR14" s="97">
        <v>119.768</v>
      </c>
      <c r="AS14" s="24">
        <v>119.768</v>
      </c>
      <c r="AT14" s="24">
        <v>94.665999999999997</v>
      </c>
      <c r="AU14" s="24">
        <v>178.59399999999999</v>
      </c>
      <c r="AV14" s="24">
        <v>180.523</v>
      </c>
      <c r="AW14" s="97">
        <v>176.673</v>
      </c>
      <c r="AX14" s="24">
        <v>176.673</v>
      </c>
      <c r="AY14" s="24">
        <v>126.254</v>
      </c>
      <c r="AZ14" s="24">
        <v>67.53</v>
      </c>
      <c r="BA14" s="24">
        <v>46.517000000000003</v>
      </c>
      <c r="BB14" s="97">
        <v>41.189</v>
      </c>
      <c r="BC14" s="24">
        <v>41.189</v>
      </c>
      <c r="BD14" s="24">
        <v>46.180999999999997</v>
      </c>
      <c r="BE14" s="24">
        <v>39.387999999999998</v>
      </c>
      <c r="BF14" s="24">
        <v>32.817999999999998</v>
      </c>
      <c r="BG14" s="97">
        <v>26.1</v>
      </c>
      <c r="BH14" s="24">
        <v>26.1</v>
      </c>
      <c r="BI14" s="24">
        <v>23.167999999999999</v>
      </c>
      <c r="BJ14" s="24">
        <v>23.76</v>
      </c>
      <c r="BK14" s="24">
        <v>22.802</v>
      </c>
      <c r="BL14" s="97">
        <v>26.306999999999999</v>
      </c>
      <c r="BM14" s="24">
        <v>26.306999999999999</v>
      </c>
      <c r="BN14" s="24">
        <v>20.379000000000001</v>
      </c>
      <c r="BO14" s="24">
        <v>22.754999999999999</v>
      </c>
      <c r="BP14" s="24">
        <v>27.396000000000001</v>
      </c>
      <c r="BQ14" s="97">
        <v>133.136</v>
      </c>
      <c r="BR14" s="24">
        <v>133.136</v>
      </c>
      <c r="BS14" s="24">
        <v>176.46100000000001</v>
      </c>
      <c r="BT14" s="24">
        <v>99.051000000000002</v>
      </c>
      <c r="BU14" s="24">
        <v>371.93</v>
      </c>
      <c r="BV14" s="97">
        <v>413.8751032001307</v>
      </c>
      <c r="BW14" s="24">
        <v>413.8751032001307</v>
      </c>
      <c r="BX14" s="24">
        <v>467.88185845911346</v>
      </c>
      <c r="BY14" s="24">
        <v>493.71139111074513</v>
      </c>
      <c r="BZ14" s="24">
        <v>491.83754232630793</v>
      </c>
    </row>
    <row r="15" spans="1:78" x14ac:dyDescent="0.2">
      <c r="A15" s="44" t="s">
        <v>206</v>
      </c>
      <c r="B15" s="24">
        <v>1797.37</v>
      </c>
      <c r="C15" s="24">
        <v>1743.3209999999999</v>
      </c>
      <c r="D15" s="97">
        <v>1462.3</v>
      </c>
      <c r="E15" s="24">
        <v>1462.3</v>
      </c>
      <c r="F15" s="24">
        <v>1367.433</v>
      </c>
      <c r="G15" s="24">
        <v>1096.7090000000001</v>
      </c>
      <c r="H15" s="24">
        <v>1073.2550000000001</v>
      </c>
      <c r="I15" s="97">
        <v>1157.6110000000001</v>
      </c>
      <c r="J15" s="24">
        <v>1157.6110000000001</v>
      </c>
      <c r="K15" s="24">
        <v>1448.9870000000001</v>
      </c>
      <c r="L15" s="24">
        <v>1055.471</v>
      </c>
      <c r="M15" s="24">
        <v>902.17499999999995</v>
      </c>
      <c r="N15" s="97">
        <v>1010.255</v>
      </c>
      <c r="O15" s="24">
        <v>1010.255</v>
      </c>
      <c r="P15" s="24">
        <v>1416.8720000000001</v>
      </c>
      <c r="Q15" s="24">
        <v>1240.414</v>
      </c>
      <c r="R15" s="24">
        <v>1559.829</v>
      </c>
      <c r="S15" s="97">
        <v>1319.6590000000001</v>
      </c>
      <c r="T15" s="24">
        <v>1319.6590000000001</v>
      </c>
      <c r="U15" s="24">
        <v>1634.528</v>
      </c>
      <c r="V15" s="24">
        <v>1338.1220000000001</v>
      </c>
      <c r="W15" s="24">
        <v>985.91600000000005</v>
      </c>
      <c r="X15" s="97">
        <v>798.66700000000003</v>
      </c>
      <c r="Y15" s="24">
        <v>798.66700000000003</v>
      </c>
      <c r="Z15" s="24">
        <v>960.072</v>
      </c>
      <c r="AA15" s="24">
        <v>680.82299999999998</v>
      </c>
      <c r="AB15" s="24">
        <v>861.49199999999996</v>
      </c>
      <c r="AC15" s="97">
        <v>875.20399999999995</v>
      </c>
      <c r="AD15" s="24">
        <v>875.20399999999995</v>
      </c>
      <c r="AE15" s="24">
        <v>580.87599999999998</v>
      </c>
      <c r="AF15" s="24">
        <v>679.298</v>
      </c>
      <c r="AG15" s="24">
        <v>532.19000000000005</v>
      </c>
      <c r="AH15" s="97">
        <v>536.97500000000002</v>
      </c>
      <c r="AI15" s="24">
        <v>536.97500000000002</v>
      </c>
      <c r="AJ15" s="24">
        <v>660.55799999999999</v>
      </c>
      <c r="AK15" s="24">
        <v>496.30099999999999</v>
      </c>
      <c r="AL15" s="24">
        <v>526.87900000000002</v>
      </c>
      <c r="AM15" s="97">
        <v>515.99300000000005</v>
      </c>
      <c r="AN15" s="24">
        <v>515.99300000000005</v>
      </c>
      <c r="AO15" s="24">
        <v>453.71899999999999</v>
      </c>
      <c r="AP15" s="24">
        <v>321.77999999999997</v>
      </c>
      <c r="AQ15" s="24">
        <v>362.47699999999998</v>
      </c>
      <c r="AR15" s="97">
        <v>417.03300000000002</v>
      </c>
      <c r="AS15" s="24">
        <v>417.03300000000002</v>
      </c>
      <c r="AT15" s="24">
        <v>366.91399999999999</v>
      </c>
      <c r="AU15" s="24">
        <v>265.82799999999997</v>
      </c>
      <c r="AV15" s="24">
        <v>250.45500000000001</v>
      </c>
      <c r="AW15" s="97">
        <v>211.71100000000001</v>
      </c>
      <c r="AX15" s="24">
        <v>211.71100000000001</v>
      </c>
      <c r="AY15" s="24">
        <v>199.559</v>
      </c>
      <c r="AZ15" s="24">
        <v>216.89400000000001</v>
      </c>
      <c r="BA15" s="24">
        <v>212.84299999999999</v>
      </c>
      <c r="BB15" s="97">
        <v>243.52</v>
      </c>
      <c r="BC15" s="24">
        <v>243.52</v>
      </c>
      <c r="BD15" s="24">
        <v>176.261</v>
      </c>
      <c r="BE15" s="24">
        <v>179.75899999999999</v>
      </c>
      <c r="BF15" s="24">
        <v>196.37799999999999</v>
      </c>
      <c r="BG15" s="97">
        <v>226.495</v>
      </c>
      <c r="BH15" s="24">
        <v>226.495</v>
      </c>
      <c r="BI15" s="24">
        <v>181.75399999999999</v>
      </c>
      <c r="BJ15" s="24">
        <v>110.77200000000001</v>
      </c>
      <c r="BK15" s="24">
        <v>137.39400000000001</v>
      </c>
      <c r="BL15" s="97">
        <v>191.23500000000001</v>
      </c>
      <c r="BM15" s="24">
        <v>191.23500000000001</v>
      </c>
      <c r="BN15" s="24">
        <v>154.715</v>
      </c>
      <c r="BO15" s="24">
        <v>133.24199999999999</v>
      </c>
      <c r="BP15" s="24">
        <v>116.613</v>
      </c>
      <c r="BQ15" s="97">
        <v>43.987000000000002</v>
      </c>
      <c r="BR15" s="24">
        <v>43.987000000000002</v>
      </c>
      <c r="BS15" s="24">
        <v>168.30099999999999</v>
      </c>
      <c r="BT15" s="24">
        <v>217.06899999999999</v>
      </c>
      <c r="BU15" s="24">
        <v>268.47800000000001</v>
      </c>
      <c r="BV15" s="97">
        <v>211.08563175300003</v>
      </c>
      <c r="BW15" s="24">
        <v>211.08563175300003</v>
      </c>
      <c r="BX15" s="24">
        <v>155.59857355999998</v>
      </c>
      <c r="BY15" s="24">
        <v>124.15678427799999</v>
      </c>
      <c r="BZ15" s="24">
        <v>102.19093823749998</v>
      </c>
    </row>
    <row r="16" spans="1:78" x14ac:dyDescent="0.2">
      <c r="A16" s="44" t="s">
        <v>171</v>
      </c>
      <c r="B16" s="24">
        <v>60.003</v>
      </c>
      <c r="C16" s="24">
        <v>67.590999999999994</v>
      </c>
      <c r="D16" s="97">
        <v>58.5</v>
      </c>
      <c r="E16" s="24">
        <v>58.5</v>
      </c>
      <c r="F16" s="24">
        <v>60.895000000000003</v>
      </c>
      <c r="G16" s="24">
        <v>64.052000000000007</v>
      </c>
      <c r="H16" s="24">
        <v>63.23</v>
      </c>
      <c r="I16" s="97">
        <v>59.509</v>
      </c>
      <c r="J16" s="24">
        <v>59.509</v>
      </c>
      <c r="K16" s="24">
        <v>62.011000000000003</v>
      </c>
      <c r="L16" s="24">
        <v>60.4</v>
      </c>
      <c r="M16" s="24">
        <v>60.628</v>
      </c>
      <c r="N16" s="97">
        <v>60.389999999999873</v>
      </c>
      <c r="O16" s="24">
        <v>60.389999999999873</v>
      </c>
      <c r="P16" s="24">
        <v>60.454000000000001</v>
      </c>
      <c r="Q16" s="24">
        <v>60.231999999999999</v>
      </c>
      <c r="R16" s="24">
        <v>60.628999999999998</v>
      </c>
      <c r="S16" s="97">
        <v>61.104999999999997</v>
      </c>
      <c r="T16" s="24">
        <v>61.104999999999997</v>
      </c>
      <c r="U16" s="24">
        <v>60.869</v>
      </c>
      <c r="V16" s="24">
        <v>70.683999999999997</v>
      </c>
      <c r="W16" s="24">
        <v>89.024000000000001</v>
      </c>
      <c r="X16" s="97">
        <v>68.284000000000006</v>
      </c>
      <c r="Y16" s="24">
        <v>68.284000000000006</v>
      </c>
      <c r="Z16" s="24">
        <v>67.616</v>
      </c>
      <c r="AA16" s="24">
        <v>67.335999999999999</v>
      </c>
      <c r="AB16" s="24">
        <v>68.486999999999995</v>
      </c>
      <c r="AC16" s="97">
        <v>68.570999999999998</v>
      </c>
      <c r="AD16" s="24">
        <v>68.570999999999998</v>
      </c>
      <c r="AE16" s="24">
        <v>67.733999999999995</v>
      </c>
      <c r="AF16" s="24">
        <v>64.537000000000006</v>
      </c>
      <c r="AG16" s="24">
        <v>72.281000000000006</v>
      </c>
      <c r="AH16" s="97">
        <v>72.125</v>
      </c>
      <c r="AI16" s="24">
        <v>72.125</v>
      </c>
      <c r="AJ16" s="24">
        <v>69.757000000000005</v>
      </c>
      <c r="AK16" s="24">
        <v>65.77</v>
      </c>
      <c r="AL16" s="24">
        <v>59.970999999999997</v>
      </c>
      <c r="AM16" s="97">
        <v>54.545000000000002</v>
      </c>
      <c r="AN16" s="24">
        <v>54.545000000000002</v>
      </c>
      <c r="AO16" s="24">
        <v>59.085000000000001</v>
      </c>
      <c r="AP16" s="24">
        <v>59.103000000000009</v>
      </c>
      <c r="AQ16" s="24">
        <v>58.780999999999949</v>
      </c>
      <c r="AR16" s="97">
        <v>56.76299999999992</v>
      </c>
      <c r="AS16" s="24">
        <v>56.76299999999992</v>
      </c>
      <c r="AT16" s="24">
        <v>70.012999999999977</v>
      </c>
      <c r="AU16" s="24">
        <v>59.111000000000047</v>
      </c>
      <c r="AV16" s="24">
        <v>57.295000000000016</v>
      </c>
      <c r="AW16" s="97">
        <v>60.555999999999983</v>
      </c>
      <c r="AX16" s="24">
        <v>60.555999999999983</v>
      </c>
      <c r="AY16" s="24">
        <v>58.091000000000008</v>
      </c>
      <c r="AZ16" s="24">
        <v>48.649000000000001</v>
      </c>
      <c r="BA16" s="24">
        <v>47.423000000000002</v>
      </c>
      <c r="BB16" s="97">
        <v>45.355999999999995</v>
      </c>
      <c r="BC16" s="24">
        <v>45.355999999999995</v>
      </c>
      <c r="BD16" s="24">
        <v>63.286000000000001</v>
      </c>
      <c r="BE16" s="24">
        <v>64.441000000000031</v>
      </c>
      <c r="BF16" s="24">
        <v>72.751000000000033</v>
      </c>
      <c r="BG16" s="97">
        <v>76.629000000000005</v>
      </c>
      <c r="BH16" s="24">
        <v>76.629000000000005</v>
      </c>
      <c r="BI16" s="24">
        <v>89.77</v>
      </c>
      <c r="BJ16" s="24">
        <v>86.016000000000005</v>
      </c>
      <c r="BK16" s="24">
        <v>83.012</v>
      </c>
      <c r="BL16" s="97">
        <v>79.751000000000005</v>
      </c>
      <c r="BM16" s="24">
        <v>79.751000000000005</v>
      </c>
      <c r="BN16" s="24">
        <v>82.955000000000013</v>
      </c>
      <c r="BO16" s="24">
        <v>79.662000000000006</v>
      </c>
      <c r="BP16" s="24">
        <v>77.417000000000002</v>
      </c>
      <c r="BQ16" s="97">
        <v>64.264999999999802</v>
      </c>
      <c r="BR16" s="24">
        <v>64.264999999999802</v>
      </c>
      <c r="BS16" s="24">
        <v>85.078999999999994</v>
      </c>
      <c r="BT16" s="24">
        <v>78.414000000000001</v>
      </c>
      <c r="BU16" s="24">
        <v>79.358000000000004</v>
      </c>
      <c r="BV16" s="97">
        <v>72.39</v>
      </c>
      <c r="BW16" s="24">
        <v>72.39</v>
      </c>
      <c r="BX16" s="24">
        <v>119.45331209549011</v>
      </c>
      <c r="BY16" s="24">
        <v>52.033844598454017</v>
      </c>
      <c r="BZ16" s="24">
        <v>49.162263042700715</v>
      </c>
    </row>
    <row r="17" spans="1:78" s="55" customFormat="1" x14ac:dyDescent="0.2">
      <c r="A17" s="34" t="s">
        <v>209</v>
      </c>
      <c r="B17" s="54">
        <v>336.678</v>
      </c>
      <c r="C17" s="54">
        <v>299.26</v>
      </c>
      <c r="D17" s="108">
        <v>279</v>
      </c>
      <c r="E17" s="54">
        <v>279</v>
      </c>
      <c r="F17" s="54">
        <v>260.86700000000002</v>
      </c>
      <c r="G17" s="54">
        <v>249.858</v>
      </c>
      <c r="H17" s="54">
        <v>215.042</v>
      </c>
      <c r="I17" s="108">
        <v>210.26599999999999</v>
      </c>
      <c r="J17" s="54">
        <v>210.26599999999999</v>
      </c>
      <c r="K17" s="54">
        <v>220.34399999999999</v>
      </c>
      <c r="L17" s="54">
        <v>221.25399999999999</v>
      </c>
      <c r="M17" s="54">
        <v>211.96299999999999</v>
      </c>
      <c r="N17" s="108">
        <v>212.22799999999998</v>
      </c>
      <c r="O17" s="54">
        <v>212.22799999999998</v>
      </c>
      <c r="P17" s="54">
        <v>217.905</v>
      </c>
      <c r="Q17" s="54">
        <v>226.04300000000001</v>
      </c>
      <c r="R17" s="54">
        <v>234.55099999999999</v>
      </c>
      <c r="S17" s="108">
        <v>230.45500000000001</v>
      </c>
      <c r="T17" s="54">
        <v>230.45500000000001</v>
      </c>
      <c r="U17" s="54">
        <v>234.62100000000001</v>
      </c>
      <c r="V17" s="54">
        <v>239.88499999999999</v>
      </c>
      <c r="W17" s="54">
        <v>242.17099999999999</v>
      </c>
      <c r="X17" s="108">
        <v>234.28899999999999</v>
      </c>
      <c r="Y17" s="54">
        <v>234.28899999999999</v>
      </c>
      <c r="Z17" s="54">
        <v>218.489</v>
      </c>
      <c r="AA17" s="54">
        <v>205.553</v>
      </c>
      <c r="AB17" s="54">
        <v>188.27199999999999</v>
      </c>
      <c r="AC17" s="108">
        <v>143.23400000000001</v>
      </c>
      <c r="AD17" s="54">
        <v>143.23400000000001</v>
      </c>
      <c r="AE17" s="54">
        <v>107.07599999999999</v>
      </c>
      <c r="AF17" s="54">
        <v>101.968</v>
      </c>
      <c r="AG17" s="54">
        <v>105.08499999999999</v>
      </c>
      <c r="AH17" s="108">
        <v>101.884</v>
      </c>
      <c r="AI17" s="54">
        <v>101.884</v>
      </c>
      <c r="AJ17" s="54">
        <v>98.888000000000005</v>
      </c>
      <c r="AK17" s="54">
        <v>97.847999999999999</v>
      </c>
      <c r="AL17" s="54">
        <v>93.988</v>
      </c>
      <c r="AM17" s="108">
        <v>65.084000000000003</v>
      </c>
      <c r="AN17" s="54">
        <v>65.084000000000003</v>
      </c>
      <c r="AO17" s="54">
        <v>64</v>
      </c>
      <c r="AP17" s="54">
        <v>61.43</v>
      </c>
      <c r="AQ17" s="54">
        <v>61.507999999999996</v>
      </c>
      <c r="AR17" s="108">
        <v>63.468000000000004</v>
      </c>
      <c r="AS17" s="54">
        <v>63.468000000000004</v>
      </c>
      <c r="AT17" s="54">
        <v>58.166000000000004</v>
      </c>
      <c r="AU17" s="54">
        <v>55.398000000000003</v>
      </c>
      <c r="AV17" s="54">
        <v>50.564999999999998</v>
      </c>
      <c r="AW17" s="108">
        <v>48.007999999999996</v>
      </c>
      <c r="AX17" s="54">
        <v>48.007999999999996</v>
      </c>
      <c r="AY17" s="54">
        <v>46.293999999999997</v>
      </c>
      <c r="AZ17" s="54">
        <v>44.515999999999998</v>
      </c>
      <c r="BA17" s="54">
        <v>41.503</v>
      </c>
      <c r="BB17" s="108">
        <v>43.116</v>
      </c>
      <c r="BC17" s="54">
        <v>43.116</v>
      </c>
      <c r="BD17" s="54">
        <v>38.81</v>
      </c>
      <c r="BE17" s="54">
        <v>38.018000000000001</v>
      </c>
      <c r="BF17" s="54">
        <v>33.935000000000002</v>
      </c>
      <c r="BG17" s="108">
        <v>37.430999999999997</v>
      </c>
      <c r="BH17" s="54">
        <v>37.430999999999997</v>
      </c>
      <c r="BI17" s="54">
        <v>39.596000000000004</v>
      </c>
      <c r="BJ17" s="54">
        <v>39.429000000000002</v>
      </c>
      <c r="BK17" s="54">
        <v>35.314</v>
      </c>
      <c r="BL17" s="108">
        <v>37.679000000000002</v>
      </c>
      <c r="BM17" s="54">
        <v>37.679000000000002</v>
      </c>
      <c r="BN17" s="54">
        <v>35.942999999999998</v>
      </c>
      <c r="BO17" s="54">
        <v>37.432000000000002</v>
      </c>
      <c r="BP17" s="54">
        <v>31.864999999999998</v>
      </c>
      <c r="BQ17" s="108">
        <v>33.905999999999999</v>
      </c>
      <c r="BR17" s="54">
        <v>33.905999999999999</v>
      </c>
      <c r="BS17" s="54">
        <v>34.363999999999997</v>
      </c>
      <c r="BT17" s="54">
        <v>41.244999999999997</v>
      </c>
      <c r="BU17" s="54">
        <v>40.659000000000006</v>
      </c>
      <c r="BV17" s="108">
        <v>16.193000000000001</v>
      </c>
      <c r="BW17" s="54">
        <v>16.193000000000001</v>
      </c>
      <c r="BX17" s="54">
        <v>0</v>
      </c>
      <c r="BY17" s="54">
        <v>0</v>
      </c>
      <c r="BZ17" s="54">
        <v>0</v>
      </c>
    </row>
    <row r="18" spans="1:78" s="55" customFormat="1" x14ac:dyDescent="0.2">
      <c r="A18" s="34" t="s">
        <v>210</v>
      </c>
      <c r="B18" s="54">
        <v>65.242000000000004</v>
      </c>
      <c r="C18" s="54">
        <v>58.588000000000001</v>
      </c>
      <c r="D18" s="108">
        <v>61</v>
      </c>
      <c r="E18" s="54">
        <v>61</v>
      </c>
      <c r="F18" s="54">
        <v>62.106000000000002</v>
      </c>
      <c r="G18" s="54">
        <v>83.552000000000007</v>
      </c>
      <c r="H18" s="54">
        <v>86.995999999999995</v>
      </c>
      <c r="I18" s="108">
        <v>82.783000000000001</v>
      </c>
      <c r="J18" s="54">
        <v>82.783000000000001</v>
      </c>
      <c r="K18" s="54">
        <v>71.031000000000006</v>
      </c>
      <c r="L18" s="54">
        <v>59.137</v>
      </c>
      <c r="M18" s="54">
        <v>40.213000000000001</v>
      </c>
      <c r="N18" s="108">
        <v>52.588000000000001</v>
      </c>
      <c r="O18" s="54">
        <v>52.588000000000001</v>
      </c>
      <c r="P18" s="54">
        <v>44.316000000000003</v>
      </c>
      <c r="Q18" s="54">
        <v>46.218000000000004</v>
      </c>
      <c r="R18" s="54">
        <v>33.728999999999999</v>
      </c>
      <c r="S18" s="108">
        <v>33.33</v>
      </c>
      <c r="T18" s="54">
        <v>33.33</v>
      </c>
      <c r="U18" s="54">
        <v>32.356999999999999</v>
      </c>
      <c r="V18" s="54">
        <v>39.816000000000003</v>
      </c>
      <c r="W18" s="54">
        <v>39.826000000000001</v>
      </c>
      <c r="X18" s="108">
        <v>32.235999999999997</v>
      </c>
      <c r="Y18" s="54">
        <v>32.235999999999997</v>
      </c>
      <c r="Z18" s="54">
        <v>36.161999999999999</v>
      </c>
      <c r="AA18" s="54">
        <v>42.213000000000001</v>
      </c>
      <c r="AB18" s="54">
        <v>42.332999999999998</v>
      </c>
      <c r="AC18" s="108">
        <v>41.988999999999997</v>
      </c>
      <c r="AD18" s="54">
        <v>41.988999999999997</v>
      </c>
      <c r="AE18" s="54">
        <v>42.499000000000002</v>
      </c>
      <c r="AF18" s="54">
        <v>42.542999999999999</v>
      </c>
      <c r="AG18" s="54">
        <v>42.725999999999999</v>
      </c>
      <c r="AH18" s="108">
        <v>42.591999999999999</v>
      </c>
      <c r="AI18" s="54">
        <v>42.591999999999999</v>
      </c>
      <c r="AJ18" s="54">
        <v>37.591000000000001</v>
      </c>
      <c r="AK18" s="54">
        <v>37.941000000000003</v>
      </c>
      <c r="AL18" s="54">
        <v>38.143999999999998</v>
      </c>
      <c r="AM18" s="108">
        <v>39.375999999999998</v>
      </c>
      <c r="AN18" s="54">
        <v>39.375999999999998</v>
      </c>
      <c r="AO18" s="54">
        <v>43.058999999999997</v>
      </c>
      <c r="AP18" s="54">
        <v>65.953999999999994</v>
      </c>
      <c r="AQ18" s="54">
        <v>65.525000000000006</v>
      </c>
      <c r="AR18" s="108">
        <v>65.417000000000002</v>
      </c>
      <c r="AS18" s="54">
        <v>65.417000000000002</v>
      </c>
      <c r="AT18" s="54">
        <v>65.796000000000006</v>
      </c>
      <c r="AU18" s="54">
        <v>71.546000000000006</v>
      </c>
      <c r="AV18" s="54">
        <v>63.475000000000001</v>
      </c>
      <c r="AW18" s="108">
        <v>147.83099999999999</v>
      </c>
      <c r="AX18" s="54">
        <v>147.83099999999999</v>
      </c>
      <c r="AY18" s="54">
        <v>153.298</v>
      </c>
      <c r="AZ18" s="54">
        <v>160.29499999999999</v>
      </c>
      <c r="BA18" s="54">
        <v>163.82</v>
      </c>
      <c r="BB18" s="108">
        <v>163.34899999999999</v>
      </c>
      <c r="BC18" s="54">
        <v>163.34899999999999</v>
      </c>
      <c r="BD18" s="54">
        <v>168.137</v>
      </c>
      <c r="BE18" s="54">
        <v>155.89099999999999</v>
      </c>
      <c r="BF18" s="54">
        <v>188.315</v>
      </c>
      <c r="BG18" s="108">
        <v>179.45500000000001</v>
      </c>
      <c r="BH18" s="54">
        <v>179.45500000000001</v>
      </c>
      <c r="BI18" s="54">
        <v>203.76599999999999</v>
      </c>
      <c r="BJ18" s="54">
        <v>193.54400000000001</v>
      </c>
      <c r="BK18" s="54">
        <v>208.19300000000001</v>
      </c>
      <c r="BL18" s="108">
        <v>225.702</v>
      </c>
      <c r="BM18" s="54">
        <v>225.702</v>
      </c>
      <c r="BN18" s="54">
        <v>205.761</v>
      </c>
      <c r="BO18" s="54">
        <v>204.94399999999999</v>
      </c>
      <c r="BP18" s="54">
        <v>210.6</v>
      </c>
      <c r="BQ18" s="108">
        <v>0</v>
      </c>
      <c r="BR18" s="54">
        <v>0</v>
      </c>
      <c r="BS18" s="54">
        <v>0</v>
      </c>
      <c r="BT18" s="54">
        <v>0</v>
      </c>
      <c r="BU18" s="54">
        <v>0</v>
      </c>
      <c r="BV18" s="108">
        <v>23.074000000000002</v>
      </c>
      <c r="BW18" s="54">
        <v>23.074000000000002</v>
      </c>
      <c r="BX18" s="54">
        <v>30.29620475606837</v>
      </c>
      <c r="BY18" s="54">
        <v>30.228111888743154</v>
      </c>
      <c r="BZ18" s="54">
        <v>29.914747008499969</v>
      </c>
    </row>
    <row r="19" spans="1:78" s="55" customFormat="1" x14ac:dyDescent="0.2">
      <c r="A19" s="34" t="s">
        <v>211</v>
      </c>
      <c r="B19" s="54">
        <v>7095.4848375800002</v>
      </c>
      <c r="C19" s="54">
        <v>7096.36</v>
      </c>
      <c r="D19" s="108">
        <v>6625.5</v>
      </c>
      <c r="E19" s="54">
        <v>6625.5</v>
      </c>
      <c r="F19" s="54">
        <v>6190.364579</v>
      </c>
      <c r="G19" s="54">
        <v>5850.577941675213</v>
      </c>
      <c r="H19" s="54">
        <v>5138.5259999999998</v>
      </c>
      <c r="I19" s="108">
        <v>5348.9369999999999</v>
      </c>
      <c r="J19" s="54">
        <v>5348.9369999999999</v>
      </c>
      <c r="K19" s="54">
        <v>4920.0609999999997</v>
      </c>
      <c r="L19" s="54">
        <v>4699.3580000000002</v>
      </c>
      <c r="M19" s="54">
        <v>4557.3</v>
      </c>
      <c r="N19" s="108">
        <v>4545.1449999999995</v>
      </c>
      <c r="O19" s="54">
        <v>4545.1449999999995</v>
      </c>
      <c r="P19" s="54">
        <v>4561.6165591999998</v>
      </c>
      <c r="Q19" s="54">
        <v>4306.5259166099995</v>
      </c>
      <c r="R19" s="54">
        <v>4176.8580000000002</v>
      </c>
      <c r="S19" s="108">
        <v>4128.3540000000003</v>
      </c>
      <c r="T19" s="54">
        <v>4128.3540000000003</v>
      </c>
      <c r="U19" s="54">
        <v>4279.9216489299997</v>
      </c>
      <c r="V19" s="54">
        <v>4408.9359999999997</v>
      </c>
      <c r="W19" s="54">
        <v>4369.9709999999995</v>
      </c>
      <c r="X19" s="108">
        <v>4441.4970000000003</v>
      </c>
      <c r="Y19" s="54">
        <v>4441.4970000000003</v>
      </c>
      <c r="Z19" s="54">
        <v>4580.9480000000003</v>
      </c>
      <c r="AA19" s="54">
        <v>4434.6869999999999</v>
      </c>
      <c r="AB19" s="54">
        <v>4165.4170000000004</v>
      </c>
      <c r="AC19" s="108">
        <v>4236.7190000000001</v>
      </c>
      <c r="AD19" s="54">
        <v>4236.7190000000001</v>
      </c>
      <c r="AE19" s="54">
        <v>4109.366</v>
      </c>
      <c r="AF19" s="54">
        <v>4138.3119999999999</v>
      </c>
      <c r="AG19" s="54">
        <v>3569.6689999999999</v>
      </c>
      <c r="AH19" s="108">
        <v>3478.4850000000001</v>
      </c>
      <c r="AI19" s="54">
        <v>3478.4850000000001</v>
      </c>
      <c r="AJ19" s="54">
        <v>3164.92</v>
      </c>
      <c r="AK19" s="54">
        <v>3005.6129999999998</v>
      </c>
      <c r="AL19" s="54">
        <v>2747.373</v>
      </c>
      <c r="AM19" s="108">
        <v>2621.0390000000002</v>
      </c>
      <c r="AN19" s="54">
        <v>2621.0390000000002</v>
      </c>
      <c r="AO19" s="54">
        <v>2525.3609999999999</v>
      </c>
      <c r="AP19" s="54">
        <v>2311.0840000000003</v>
      </c>
      <c r="AQ19" s="54">
        <v>2309.58</v>
      </c>
      <c r="AR19" s="108">
        <v>2135.1779999999999</v>
      </c>
      <c r="AS19" s="54">
        <v>2135.1779999999999</v>
      </c>
      <c r="AT19" s="54">
        <v>2034.1030000000001</v>
      </c>
      <c r="AU19" s="54">
        <v>1920.3090000000002</v>
      </c>
      <c r="AV19" s="54">
        <v>1888.7860000000001</v>
      </c>
      <c r="AW19" s="108">
        <v>1862.1489999999999</v>
      </c>
      <c r="AX19" s="54">
        <v>1862.1489999999999</v>
      </c>
      <c r="AY19" s="54">
        <v>1902.0910000000001</v>
      </c>
      <c r="AZ19" s="54">
        <v>1956.3130000000001</v>
      </c>
      <c r="BA19" s="54">
        <v>1986.3420000000001</v>
      </c>
      <c r="BB19" s="108">
        <v>1905.66</v>
      </c>
      <c r="BC19" s="54">
        <v>1905.66</v>
      </c>
      <c r="BD19" s="54">
        <v>1964.405</v>
      </c>
      <c r="BE19" s="54">
        <v>1983.6580000000001</v>
      </c>
      <c r="BF19" s="54">
        <v>2149.2809999999999</v>
      </c>
      <c r="BG19" s="108">
        <v>2125.212</v>
      </c>
      <c r="BH19" s="54">
        <v>2125.212</v>
      </c>
      <c r="BI19" s="54">
        <v>2237.482</v>
      </c>
      <c r="BJ19" s="54">
        <v>2253.9870000000001</v>
      </c>
      <c r="BK19" s="54">
        <v>2307.5430000000001</v>
      </c>
      <c r="BL19" s="108">
        <v>2441.837</v>
      </c>
      <c r="BM19" s="54">
        <v>2441.837</v>
      </c>
      <c r="BN19" s="54">
        <v>3224.9940000000001</v>
      </c>
      <c r="BO19" s="54">
        <v>3251.8779999999997</v>
      </c>
      <c r="BP19" s="54">
        <v>3241.8620000000001</v>
      </c>
      <c r="BQ19" s="108">
        <v>3302.0709999999999</v>
      </c>
      <c r="BR19" s="54">
        <v>3302.0709999999999</v>
      </c>
      <c r="BS19" s="54">
        <v>3523.84</v>
      </c>
      <c r="BT19" s="54">
        <v>3644.8130000000001</v>
      </c>
      <c r="BU19" s="54">
        <v>3542.3679999999999</v>
      </c>
      <c r="BV19" s="108">
        <v>3488.5244188677002</v>
      </c>
      <c r="BW19" s="54">
        <v>3488.5244188677002</v>
      </c>
      <c r="BX19" s="54">
        <v>3561.8953956274768</v>
      </c>
      <c r="BY19" s="54">
        <v>3399.553304518302</v>
      </c>
      <c r="BZ19" s="54">
        <v>3167.867232130754</v>
      </c>
    </row>
    <row r="20" spans="1:78" s="55" customFormat="1" x14ac:dyDescent="0.2">
      <c r="A20" s="34" t="s">
        <v>212</v>
      </c>
      <c r="B20" s="54">
        <v>2027.367</v>
      </c>
      <c r="C20" s="54">
        <v>2065.1529999999998</v>
      </c>
      <c r="D20" s="108">
        <v>1953.3</v>
      </c>
      <c r="E20" s="54">
        <v>1953.3</v>
      </c>
      <c r="F20" s="54">
        <v>1976.1850000000002</v>
      </c>
      <c r="G20" s="54">
        <v>1798.0470000000003</v>
      </c>
      <c r="H20" s="54">
        <v>1713.7179836699881</v>
      </c>
      <c r="I20" s="108">
        <v>1951.0170000000003</v>
      </c>
      <c r="J20" s="54">
        <v>1951.0170000000003</v>
      </c>
      <c r="K20" s="54">
        <v>1944.2440000000001</v>
      </c>
      <c r="L20" s="54">
        <v>1606.617</v>
      </c>
      <c r="M20" s="54">
        <v>1456.145</v>
      </c>
      <c r="N20" s="108">
        <v>1544.511</v>
      </c>
      <c r="O20" s="54">
        <v>1544.511</v>
      </c>
      <c r="P20" s="54">
        <v>1642.615</v>
      </c>
      <c r="Q20" s="54">
        <v>1597.54</v>
      </c>
      <c r="R20" s="54">
        <v>1587.0820000000001</v>
      </c>
      <c r="S20" s="108">
        <v>1472.9511470099999</v>
      </c>
      <c r="T20" s="54">
        <v>1472.9511470099999</v>
      </c>
      <c r="U20" s="54">
        <v>1367.3166788799999</v>
      </c>
      <c r="V20" s="54">
        <v>1434.0886135000001</v>
      </c>
      <c r="W20" s="54">
        <v>1338.1466488899998</v>
      </c>
      <c r="X20" s="108">
        <v>1280.806</v>
      </c>
      <c r="Y20" s="54">
        <v>1280.806</v>
      </c>
      <c r="Z20" s="54">
        <v>1090.6579999999999</v>
      </c>
      <c r="AA20" s="54">
        <v>986.24900000000002</v>
      </c>
      <c r="AB20" s="54">
        <v>963.25900000000001</v>
      </c>
      <c r="AC20" s="108">
        <v>1216.36625</v>
      </c>
      <c r="AD20" s="54">
        <v>1216.36625</v>
      </c>
      <c r="AE20" s="54">
        <v>1043.5060000000001</v>
      </c>
      <c r="AF20" s="54">
        <v>1051.069</v>
      </c>
      <c r="AG20" s="54">
        <v>914.44100000000003</v>
      </c>
      <c r="AH20" s="108">
        <v>578.971</v>
      </c>
      <c r="AI20" s="54">
        <v>578.971</v>
      </c>
      <c r="AJ20" s="54">
        <v>554.66800000000001</v>
      </c>
      <c r="AK20" s="54">
        <v>539.63499999999999</v>
      </c>
      <c r="AL20" s="54">
        <v>516.26700000000005</v>
      </c>
      <c r="AM20" s="108">
        <v>453.58328814000004</v>
      </c>
      <c r="AN20" s="54">
        <v>453.58328814000004</v>
      </c>
      <c r="AO20" s="54">
        <v>420.75299999999999</v>
      </c>
      <c r="AP20" s="54">
        <v>429.78100000000001</v>
      </c>
      <c r="AQ20" s="54">
        <v>414.59699999999998</v>
      </c>
      <c r="AR20" s="108">
        <v>405.76700000000005</v>
      </c>
      <c r="AS20" s="54">
        <v>405.76700000000005</v>
      </c>
      <c r="AT20" s="54">
        <v>376.62099999999998</v>
      </c>
      <c r="AU20" s="54">
        <v>363.58499999999998</v>
      </c>
      <c r="AV20" s="54">
        <v>342.08499999999998</v>
      </c>
      <c r="AW20" s="108">
        <v>353.53800000000001</v>
      </c>
      <c r="AX20" s="54">
        <v>353.53800000000001</v>
      </c>
      <c r="AY20" s="54">
        <v>426.40199999999999</v>
      </c>
      <c r="AZ20" s="54">
        <v>489.96600000000001</v>
      </c>
      <c r="BA20" s="54">
        <v>526.65499999999997</v>
      </c>
      <c r="BB20" s="108">
        <v>502.94900000000001</v>
      </c>
      <c r="BC20" s="54">
        <v>502.94900000000001</v>
      </c>
      <c r="BD20" s="54">
        <v>530.99599999999998</v>
      </c>
      <c r="BE20" s="54">
        <v>573.61699999999996</v>
      </c>
      <c r="BF20" s="54">
        <v>693.51800000000003</v>
      </c>
      <c r="BG20" s="108">
        <v>671.73500000000001</v>
      </c>
      <c r="BH20" s="54">
        <v>671.73500000000001</v>
      </c>
      <c r="BI20" s="54">
        <v>700.35</v>
      </c>
      <c r="BJ20" s="54">
        <v>673.64799999999991</v>
      </c>
      <c r="BK20" s="54">
        <v>781.58300000000008</v>
      </c>
      <c r="BL20" s="108">
        <v>836.99199999999996</v>
      </c>
      <c r="BM20" s="54">
        <v>836.99199999999996</v>
      </c>
      <c r="BN20" s="54">
        <v>670.43899999999996</v>
      </c>
      <c r="BO20" s="54">
        <v>633.06900000000007</v>
      </c>
      <c r="BP20" s="54">
        <v>666.49500000000012</v>
      </c>
      <c r="BQ20" s="108">
        <v>712.28600000000006</v>
      </c>
      <c r="BR20" s="54">
        <v>712.28600000000006</v>
      </c>
      <c r="BS20" s="54">
        <v>723.29</v>
      </c>
      <c r="BT20" s="54">
        <v>1574.2089999999998</v>
      </c>
      <c r="BU20" s="54">
        <v>773.69799999999998</v>
      </c>
      <c r="BV20" s="108">
        <v>1205.4041026832956</v>
      </c>
      <c r="BW20" s="54">
        <v>1205.4041026832956</v>
      </c>
      <c r="BX20" s="54">
        <v>671.54282567905398</v>
      </c>
      <c r="BY20" s="54">
        <v>800.18349922999619</v>
      </c>
      <c r="BZ20" s="54">
        <v>645.2018736568757</v>
      </c>
    </row>
    <row r="21" spans="1:78" x14ac:dyDescent="0.2">
      <c r="A21" s="44" t="s">
        <v>213</v>
      </c>
      <c r="B21" s="24">
        <v>137.286</v>
      </c>
      <c r="C21" s="24">
        <v>191.29900000000001</v>
      </c>
      <c r="D21" s="97">
        <v>154.5</v>
      </c>
      <c r="E21" s="24">
        <v>154.5</v>
      </c>
      <c r="F21" s="24">
        <v>220.27699999999999</v>
      </c>
      <c r="G21" s="24">
        <v>208.62100000000001</v>
      </c>
      <c r="H21" s="24">
        <v>198.97300000000001</v>
      </c>
      <c r="I21" s="97">
        <v>417.93</v>
      </c>
      <c r="J21" s="24">
        <v>417.93</v>
      </c>
      <c r="K21" s="24">
        <v>508.84</v>
      </c>
      <c r="L21" s="24">
        <v>249.78</v>
      </c>
      <c r="M21" s="24">
        <v>237.63499999999999</v>
      </c>
      <c r="N21" s="97">
        <v>231.76499999999999</v>
      </c>
      <c r="O21" s="24">
        <v>231.76499999999999</v>
      </c>
      <c r="P21" s="24">
        <v>307.959</v>
      </c>
      <c r="Q21" s="24">
        <v>308.62400000000002</v>
      </c>
      <c r="R21" s="24">
        <v>304.21300000000002</v>
      </c>
      <c r="S21" s="97">
        <v>343.767</v>
      </c>
      <c r="T21" s="24">
        <v>343.767</v>
      </c>
      <c r="U21" s="24">
        <v>306.89299999999997</v>
      </c>
      <c r="V21" s="24">
        <v>270.298</v>
      </c>
      <c r="W21" s="24">
        <v>228.46100000000001</v>
      </c>
      <c r="X21" s="97">
        <v>207.12700000000001</v>
      </c>
      <c r="Y21" s="24">
        <v>207.12700000000001</v>
      </c>
      <c r="Z21" s="24">
        <v>196.137</v>
      </c>
      <c r="AA21" s="24">
        <v>140.74</v>
      </c>
      <c r="AB21" s="24">
        <v>210.72300000000001</v>
      </c>
      <c r="AC21" s="97">
        <v>175.61500000000001</v>
      </c>
      <c r="AD21" s="24">
        <v>175.61500000000001</v>
      </c>
      <c r="AE21" s="24">
        <v>108.41500000000001</v>
      </c>
      <c r="AF21" s="24">
        <v>197.03899999999999</v>
      </c>
      <c r="AG21" s="24">
        <v>8.15</v>
      </c>
      <c r="AH21" s="97">
        <v>8.5169999999999995</v>
      </c>
      <c r="AI21" s="24">
        <v>8.5169999999999995</v>
      </c>
      <c r="AJ21" s="24">
        <v>10.46</v>
      </c>
      <c r="AK21" s="24">
        <v>7.81</v>
      </c>
      <c r="AL21" s="24">
        <v>7.633</v>
      </c>
      <c r="AM21" s="97">
        <v>6.7439999999999998</v>
      </c>
      <c r="AN21" s="24">
        <v>6.7439999999999998</v>
      </c>
      <c r="AO21" s="24">
        <v>5.7789999999999999</v>
      </c>
      <c r="AP21" s="24">
        <v>8.2729999999999997</v>
      </c>
      <c r="AQ21" s="24">
        <v>14.205</v>
      </c>
      <c r="AR21" s="97">
        <v>31.033000000000001</v>
      </c>
      <c r="AS21" s="24">
        <v>31.033000000000001</v>
      </c>
      <c r="AT21" s="24">
        <v>58.548000000000002</v>
      </c>
      <c r="AU21" s="24">
        <v>73.45</v>
      </c>
      <c r="AV21" s="24">
        <v>66.765000000000001</v>
      </c>
      <c r="AW21" s="97">
        <v>41.332999999999998</v>
      </c>
      <c r="AX21" s="24">
        <v>41.332999999999998</v>
      </c>
      <c r="AY21" s="24">
        <v>19.297999999999998</v>
      </c>
      <c r="AZ21" s="24">
        <v>11.236000000000001</v>
      </c>
      <c r="BA21" s="24">
        <v>7.5860000000000003</v>
      </c>
      <c r="BB21" s="97">
        <v>8.8989999999999991</v>
      </c>
      <c r="BC21" s="24">
        <v>8.8989999999999991</v>
      </c>
      <c r="BD21" s="24">
        <v>5.39</v>
      </c>
      <c r="BE21" s="24">
        <v>7.6550000000000002</v>
      </c>
      <c r="BF21" s="24">
        <v>9.0839999999999996</v>
      </c>
      <c r="BG21" s="97">
        <v>19.207000000000001</v>
      </c>
      <c r="BH21" s="24">
        <v>19.207000000000001</v>
      </c>
      <c r="BI21" s="24">
        <v>33.469000000000001</v>
      </c>
      <c r="BJ21" s="24">
        <v>74.394999999999996</v>
      </c>
      <c r="BK21" s="24">
        <v>81.049000000000007</v>
      </c>
      <c r="BL21" s="97">
        <v>119.934</v>
      </c>
      <c r="BM21" s="24">
        <v>119.934</v>
      </c>
      <c r="BN21" s="24">
        <v>110.158</v>
      </c>
      <c r="BO21" s="24">
        <v>117.55500000000001</v>
      </c>
      <c r="BP21" s="24">
        <v>133.06800000000001</v>
      </c>
      <c r="BQ21" s="97">
        <v>155.745</v>
      </c>
      <c r="BR21" s="24">
        <v>155.745</v>
      </c>
      <c r="BS21" s="24">
        <v>136.50800000000001</v>
      </c>
      <c r="BT21" s="24">
        <v>431.49700000000001</v>
      </c>
      <c r="BU21" s="24">
        <v>61.664999999999999</v>
      </c>
      <c r="BV21" s="97">
        <v>53.435881240500002</v>
      </c>
      <c r="BW21" s="24">
        <v>53.435881240500002</v>
      </c>
      <c r="BX21" s="24">
        <v>49.561051345000003</v>
      </c>
      <c r="BY21" s="24">
        <v>40.869140295000008</v>
      </c>
      <c r="BZ21" s="24">
        <v>59.201687290000002</v>
      </c>
    </row>
    <row r="22" spans="1:78" x14ac:dyDescent="0.2">
      <c r="A22" s="44" t="s">
        <v>214</v>
      </c>
      <c r="B22" s="24">
        <v>270.90199999999999</v>
      </c>
      <c r="C22" s="24">
        <v>245.904</v>
      </c>
      <c r="D22" s="97">
        <v>206.8</v>
      </c>
      <c r="E22" s="24">
        <v>206.8</v>
      </c>
      <c r="F22" s="24">
        <v>181.05500000000001</v>
      </c>
      <c r="G22" s="24">
        <v>172.95699999999999</v>
      </c>
      <c r="H22" s="24">
        <v>47.594000000000001</v>
      </c>
      <c r="I22" s="97">
        <v>42.774999999999999</v>
      </c>
      <c r="J22" s="24">
        <v>42.774999999999999</v>
      </c>
      <c r="K22" s="24">
        <v>154.55600000000001</v>
      </c>
      <c r="L22" s="24">
        <v>133.72800000000001</v>
      </c>
      <c r="M22" s="24">
        <v>105.624</v>
      </c>
      <c r="N22" s="97">
        <v>153.75</v>
      </c>
      <c r="O22" s="24">
        <v>153.75</v>
      </c>
      <c r="P22" s="24">
        <v>133.61099999999999</v>
      </c>
      <c r="Q22" s="24">
        <v>261.971</v>
      </c>
      <c r="R22" s="24">
        <v>308.56200000000001</v>
      </c>
      <c r="S22" s="97">
        <v>245.96799999999999</v>
      </c>
      <c r="T22" s="24">
        <v>245.96799999999999</v>
      </c>
      <c r="U22" s="24">
        <v>205.56100000000001</v>
      </c>
      <c r="V22" s="24">
        <v>228.02600000000001</v>
      </c>
      <c r="W22" s="24">
        <v>208.172</v>
      </c>
      <c r="X22" s="97">
        <v>137.727</v>
      </c>
      <c r="Y22" s="24">
        <v>137.727</v>
      </c>
      <c r="Z22" s="24">
        <v>117.604</v>
      </c>
      <c r="AA22" s="24">
        <v>109.4</v>
      </c>
      <c r="AB22" s="24">
        <v>102.33499999999999</v>
      </c>
      <c r="AC22" s="97">
        <v>424.05099999999999</v>
      </c>
      <c r="AD22" s="24">
        <v>424.05099999999999</v>
      </c>
      <c r="AE22" s="24">
        <v>370.11399999999998</v>
      </c>
      <c r="AF22" s="24">
        <v>318.77999999999997</v>
      </c>
      <c r="AG22" s="24">
        <v>313.84300000000002</v>
      </c>
      <c r="AH22" s="97">
        <v>5.5979999999999999</v>
      </c>
      <c r="AI22" s="24">
        <v>5.5979999999999999</v>
      </c>
      <c r="AJ22" s="24">
        <v>1.1579999999999999</v>
      </c>
      <c r="AK22" s="24">
        <v>18.436</v>
      </c>
      <c r="AL22" s="24">
        <v>0.66300000000000003</v>
      </c>
      <c r="AM22" s="97">
        <v>3.3439999999999999</v>
      </c>
      <c r="AN22" s="24">
        <v>3.3439999999999999</v>
      </c>
      <c r="AO22" s="24">
        <v>0</v>
      </c>
      <c r="AP22" s="24">
        <v>0</v>
      </c>
      <c r="AQ22" s="24">
        <v>0</v>
      </c>
      <c r="AR22" s="97">
        <v>0</v>
      </c>
      <c r="AS22" s="24">
        <v>0</v>
      </c>
      <c r="AT22" s="24">
        <v>0</v>
      </c>
      <c r="AU22" s="24">
        <v>0</v>
      </c>
      <c r="AV22" s="24">
        <v>0</v>
      </c>
      <c r="AW22" s="97">
        <v>0</v>
      </c>
      <c r="AX22" s="24">
        <v>0</v>
      </c>
      <c r="AY22" s="24">
        <v>102.79300000000001</v>
      </c>
      <c r="AZ22" s="24">
        <v>174.47499999999999</v>
      </c>
      <c r="BA22" s="24">
        <v>207.06</v>
      </c>
      <c r="BB22" s="97">
        <v>201.87700000000001</v>
      </c>
      <c r="BC22" s="24">
        <v>201.87700000000001</v>
      </c>
      <c r="BD22" s="24">
        <v>216.374</v>
      </c>
      <c r="BE22" s="24">
        <v>207.48500000000001</v>
      </c>
      <c r="BF22" s="24">
        <v>198.97900000000001</v>
      </c>
      <c r="BG22" s="97">
        <v>189.61699999999999</v>
      </c>
      <c r="BH22" s="24">
        <v>189.61699999999999</v>
      </c>
      <c r="BI22" s="24">
        <v>109.33499999999999</v>
      </c>
      <c r="BJ22" s="24">
        <v>98.927999999999997</v>
      </c>
      <c r="BK22" s="24">
        <v>219.20099999999999</v>
      </c>
      <c r="BL22" s="97">
        <v>209.56100000000001</v>
      </c>
      <c r="BM22" s="24">
        <v>209.56100000000001</v>
      </c>
      <c r="BN22" s="24">
        <v>195.79499999999999</v>
      </c>
      <c r="BO22" s="24">
        <v>184.054</v>
      </c>
      <c r="BP22" s="24">
        <v>174.459</v>
      </c>
      <c r="BQ22" s="97">
        <v>162.08099999999999</v>
      </c>
      <c r="BR22" s="24">
        <v>162.08099999999999</v>
      </c>
      <c r="BS22" s="24">
        <v>150.90799999999999</v>
      </c>
      <c r="BT22" s="24">
        <v>312.798</v>
      </c>
      <c r="BU22" s="24">
        <v>176.86099999999999</v>
      </c>
      <c r="BV22" s="97">
        <v>613.02487504999999</v>
      </c>
      <c r="BW22" s="24">
        <v>613.02487504999999</v>
      </c>
      <c r="BX22" s="24">
        <v>28.258178600000001</v>
      </c>
      <c r="BY22" s="24">
        <v>12.88073735</v>
      </c>
      <c r="BZ22" s="24">
        <v>26.018594299999997</v>
      </c>
    </row>
    <row r="23" spans="1:78" x14ac:dyDescent="0.2">
      <c r="A23" s="44" t="s">
        <v>215</v>
      </c>
      <c r="B23" s="24">
        <v>718.80399999999997</v>
      </c>
      <c r="C23" s="24">
        <v>635.24400000000003</v>
      </c>
      <c r="D23" s="97">
        <v>578.20000000000005</v>
      </c>
      <c r="E23" s="24">
        <v>578.20000000000005</v>
      </c>
      <c r="F23" s="24">
        <v>571.31999903999997</v>
      </c>
      <c r="G23" s="24">
        <v>486.57099904</v>
      </c>
      <c r="H23" s="24">
        <v>525.05799904000003</v>
      </c>
      <c r="I23" s="97">
        <v>630.30299904000003</v>
      </c>
      <c r="J23" s="24">
        <v>630.30299904000003</v>
      </c>
      <c r="K23" s="24">
        <v>614.68999903999998</v>
      </c>
      <c r="L23" s="24">
        <v>618.74055718</v>
      </c>
      <c r="M23" s="24">
        <v>576.23599999999999</v>
      </c>
      <c r="N23" s="97">
        <v>584.09100000000001</v>
      </c>
      <c r="O23" s="24">
        <v>584.09100000000001</v>
      </c>
      <c r="P23" s="24">
        <v>592.32299999999998</v>
      </c>
      <c r="Q23" s="24">
        <v>580.96100000000001</v>
      </c>
      <c r="R23" s="24">
        <v>501.95499999999998</v>
      </c>
      <c r="S23" s="97">
        <v>459.52597458000002</v>
      </c>
      <c r="T23" s="24">
        <v>459.52597458000002</v>
      </c>
      <c r="U23" s="24">
        <v>433.55067888000002</v>
      </c>
      <c r="V23" s="24">
        <v>581.40161349999994</v>
      </c>
      <c r="W23" s="24">
        <v>595.29564888999994</v>
      </c>
      <c r="X23" s="97">
        <v>554.29200000000003</v>
      </c>
      <c r="Y23" s="24">
        <v>554.29200000000003</v>
      </c>
      <c r="Z23" s="24">
        <v>478.11599999999999</v>
      </c>
      <c r="AA23" s="24">
        <v>446.70800000000003</v>
      </c>
      <c r="AB23" s="24">
        <v>357.28100000000001</v>
      </c>
      <c r="AC23" s="97">
        <v>370.839</v>
      </c>
      <c r="AD23" s="24">
        <v>370.839</v>
      </c>
      <c r="AE23" s="24">
        <v>267.93</v>
      </c>
      <c r="AF23" s="24">
        <v>263.71300000000002</v>
      </c>
      <c r="AG23" s="24">
        <v>339.61700000000002</v>
      </c>
      <c r="AH23" s="97">
        <v>340.86200000000002</v>
      </c>
      <c r="AI23" s="24">
        <v>340.86200000000002</v>
      </c>
      <c r="AJ23" s="24">
        <v>321.47699999999998</v>
      </c>
      <c r="AK23" s="24">
        <v>310.87700000000001</v>
      </c>
      <c r="AL23" s="24">
        <v>284.899</v>
      </c>
      <c r="AM23" s="97">
        <v>258.24</v>
      </c>
      <c r="AN23" s="24">
        <v>258.24</v>
      </c>
      <c r="AO23" s="24">
        <v>221.137</v>
      </c>
      <c r="AP23" s="24">
        <v>237.42599999999999</v>
      </c>
      <c r="AQ23" s="24">
        <v>213.31</v>
      </c>
      <c r="AR23" s="97">
        <v>204.661</v>
      </c>
      <c r="AS23" s="24">
        <v>204.661</v>
      </c>
      <c r="AT23" s="24">
        <v>166.15799999999999</v>
      </c>
      <c r="AU23" s="24">
        <v>144.98099999999999</v>
      </c>
      <c r="AV23" s="24">
        <v>134.63200000000001</v>
      </c>
      <c r="AW23" s="97">
        <v>131.28</v>
      </c>
      <c r="AX23" s="24">
        <v>131.28</v>
      </c>
      <c r="AY23" s="24">
        <v>138.36199999999999</v>
      </c>
      <c r="AZ23" s="24">
        <v>138.672</v>
      </c>
      <c r="BA23" s="24">
        <v>136.238</v>
      </c>
      <c r="BB23" s="97">
        <v>138.22300000000001</v>
      </c>
      <c r="BC23" s="24">
        <v>138.22300000000001</v>
      </c>
      <c r="BD23" s="24">
        <v>129.16900000000001</v>
      </c>
      <c r="BE23" s="24">
        <v>158.18100000000001</v>
      </c>
      <c r="BF23" s="24">
        <v>223.977</v>
      </c>
      <c r="BG23" s="97">
        <v>210.61799999999999</v>
      </c>
      <c r="BH23" s="24">
        <v>210.61799999999999</v>
      </c>
      <c r="BI23" s="24">
        <v>143.32300000000001</v>
      </c>
      <c r="BJ23" s="24">
        <v>71.441999999999993</v>
      </c>
      <c r="BK23" s="24">
        <v>45.197000000000003</v>
      </c>
      <c r="BL23" s="97">
        <v>70.33</v>
      </c>
      <c r="BM23" s="24">
        <v>70.33</v>
      </c>
      <c r="BN23" s="24">
        <v>78.832999999999998</v>
      </c>
      <c r="BO23" s="24">
        <v>101.39700000000001</v>
      </c>
      <c r="BP23" s="24">
        <v>108.675</v>
      </c>
      <c r="BQ23" s="97">
        <v>135.238</v>
      </c>
      <c r="BR23" s="24">
        <v>135.238</v>
      </c>
      <c r="BS23" s="24">
        <v>138.172</v>
      </c>
      <c r="BT23" s="24">
        <v>138.75200000000001</v>
      </c>
      <c r="BU23" s="24">
        <v>178.72499999999999</v>
      </c>
      <c r="BV23" s="97">
        <v>208.35745310849998</v>
      </c>
      <c r="BW23" s="24">
        <v>208.35745310849998</v>
      </c>
      <c r="BX23" s="24">
        <v>167.268278452</v>
      </c>
      <c r="BY23" s="24">
        <v>136.09642214300001</v>
      </c>
      <c r="BZ23" s="24">
        <v>128.877116452</v>
      </c>
    </row>
    <row r="24" spans="1:78" x14ac:dyDescent="0.2">
      <c r="A24" s="44" t="s">
        <v>216</v>
      </c>
      <c r="B24" s="24">
        <v>435.70400000000001</v>
      </c>
      <c r="C24" s="24">
        <v>391.48700000000002</v>
      </c>
      <c r="D24" s="97">
        <v>342.9</v>
      </c>
      <c r="E24" s="24">
        <v>342.9</v>
      </c>
      <c r="F24" s="24">
        <v>364.58499999999998</v>
      </c>
      <c r="G24" s="24">
        <v>333.70400000000001</v>
      </c>
      <c r="H24" s="24">
        <v>288.029</v>
      </c>
      <c r="I24" s="97">
        <v>228.364</v>
      </c>
      <c r="J24" s="24">
        <v>228.364</v>
      </c>
      <c r="K24" s="24">
        <v>214.339</v>
      </c>
      <c r="L24" s="24">
        <v>182.613</v>
      </c>
      <c r="M24" s="24">
        <v>140.761</v>
      </c>
      <c r="N24" s="97">
        <v>153.995</v>
      </c>
      <c r="O24" s="24">
        <v>153.995</v>
      </c>
      <c r="P24" s="24">
        <v>157.28299999999999</v>
      </c>
      <c r="Q24" s="24">
        <v>119.884</v>
      </c>
      <c r="R24" s="24">
        <v>138.303</v>
      </c>
      <c r="S24" s="97">
        <v>136.16417243000001</v>
      </c>
      <c r="T24" s="24">
        <v>136.16417243000001</v>
      </c>
      <c r="U24" s="24">
        <v>128.32</v>
      </c>
      <c r="V24" s="24">
        <v>104.261</v>
      </c>
      <c r="W24" s="24">
        <v>47.72</v>
      </c>
      <c r="X24" s="97">
        <v>110.842</v>
      </c>
      <c r="Y24" s="24">
        <v>110.842</v>
      </c>
      <c r="Z24" s="24">
        <v>92.161000000000001</v>
      </c>
      <c r="AA24" s="24">
        <v>67.376000000000005</v>
      </c>
      <c r="AB24" s="24">
        <v>63.814</v>
      </c>
      <c r="AC24" s="97">
        <v>38.15</v>
      </c>
      <c r="AD24" s="24">
        <v>38.15</v>
      </c>
      <c r="AE24" s="24">
        <v>84.938999999999993</v>
      </c>
      <c r="AF24" s="24">
        <v>53.835999999999999</v>
      </c>
      <c r="AG24" s="24">
        <v>63.491999999999997</v>
      </c>
      <c r="AH24" s="97">
        <v>38.926000000000002</v>
      </c>
      <c r="AI24" s="24">
        <v>38.926000000000002</v>
      </c>
      <c r="AJ24" s="24">
        <v>59.933999999999997</v>
      </c>
      <c r="AK24" s="24">
        <v>48.305</v>
      </c>
      <c r="AL24" s="24">
        <v>46.363999999999997</v>
      </c>
      <c r="AM24" s="97">
        <v>21.449000000000002</v>
      </c>
      <c r="AN24" s="24">
        <v>21.449000000000002</v>
      </c>
      <c r="AO24" s="24">
        <v>40.271999999999998</v>
      </c>
      <c r="AP24" s="24">
        <v>29.687000000000001</v>
      </c>
      <c r="AQ24" s="24">
        <v>28.664000000000001</v>
      </c>
      <c r="AR24" s="97">
        <v>22.748999999999999</v>
      </c>
      <c r="AS24" s="24">
        <v>22.748999999999999</v>
      </c>
      <c r="AT24" s="24">
        <v>31.645</v>
      </c>
      <c r="AU24" s="24">
        <v>28.858000000000001</v>
      </c>
      <c r="AV24" s="24">
        <v>20.96</v>
      </c>
      <c r="AW24" s="97">
        <v>31.664000000000001</v>
      </c>
      <c r="AX24" s="24">
        <v>31.664000000000001</v>
      </c>
      <c r="AY24" s="24">
        <v>26.978000000000002</v>
      </c>
      <c r="AZ24" s="24">
        <v>34.817999999999998</v>
      </c>
      <c r="BA24" s="24">
        <v>29.806000000000001</v>
      </c>
      <c r="BB24" s="97">
        <v>13.669</v>
      </c>
      <c r="BC24" s="24">
        <v>13.669</v>
      </c>
      <c r="BD24" s="24">
        <v>23.006</v>
      </c>
      <c r="BE24" s="24">
        <v>32.073999999999998</v>
      </c>
      <c r="BF24" s="24">
        <v>20.931999999999999</v>
      </c>
      <c r="BG24" s="97">
        <v>23.460999999999999</v>
      </c>
      <c r="BH24" s="24">
        <v>23.460999999999999</v>
      </c>
      <c r="BI24" s="24">
        <v>20.602</v>
      </c>
      <c r="BJ24" s="24">
        <v>20.731999999999999</v>
      </c>
      <c r="BK24" s="24">
        <v>35.591000000000001</v>
      </c>
      <c r="BL24" s="97">
        <v>16.37</v>
      </c>
      <c r="BM24" s="24">
        <v>16.37</v>
      </c>
      <c r="BN24" s="24">
        <v>24.632999999999999</v>
      </c>
      <c r="BO24" s="24">
        <v>27.372</v>
      </c>
      <c r="BP24" s="24">
        <v>30.849</v>
      </c>
      <c r="BQ24" s="97">
        <v>29.646000000000001</v>
      </c>
      <c r="BR24" s="24">
        <v>29.646000000000001</v>
      </c>
      <c r="BS24" s="24">
        <v>31.706</v>
      </c>
      <c r="BT24" s="24">
        <v>40.006</v>
      </c>
      <c r="BU24" s="24">
        <v>43.073999999999998</v>
      </c>
      <c r="BV24" s="97">
        <v>31.439649553500026</v>
      </c>
      <c r="BW24" s="24">
        <v>31.439649553500026</v>
      </c>
      <c r="BX24" s="24">
        <v>52.224856828500002</v>
      </c>
      <c r="BY24" s="24">
        <v>67.184811432999993</v>
      </c>
      <c r="BZ24" s="24">
        <v>50.908488346999995</v>
      </c>
    </row>
    <row r="25" spans="1:78" x14ac:dyDescent="0.2">
      <c r="A25" s="44" t="s">
        <v>266</v>
      </c>
      <c r="B25" s="24">
        <v>0.24299999999999999</v>
      </c>
      <c r="C25" s="24">
        <v>0.436</v>
      </c>
      <c r="D25" s="97">
        <v>100.8</v>
      </c>
      <c r="E25" s="24">
        <v>100.8</v>
      </c>
      <c r="F25" s="24">
        <v>50</v>
      </c>
      <c r="G25" s="24">
        <v>21</v>
      </c>
      <c r="H25" s="24">
        <v>21</v>
      </c>
      <c r="I25" s="97">
        <v>21</v>
      </c>
      <c r="J25" s="24">
        <v>21</v>
      </c>
      <c r="K25" s="24">
        <v>0</v>
      </c>
      <c r="L25" s="24">
        <v>0</v>
      </c>
      <c r="M25" s="24">
        <v>0</v>
      </c>
      <c r="N25" s="97">
        <v>0</v>
      </c>
      <c r="O25" s="24">
        <v>0</v>
      </c>
      <c r="P25" s="24">
        <v>0.12</v>
      </c>
      <c r="Q25" s="24">
        <v>0.12</v>
      </c>
      <c r="R25" s="24">
        <v>0.12</v>
      </c>
      <c r="S25" s="97">
        <v>0.12</v>
      </c>
      <c r="T25" s="24">
        <v>0.12</v>
      </c>
      <c r="U25" s="24">
        <v>0.12</v>
      </c>
      <c r="V25" s="24">
        <v>0.12</v>
      </c>
      <c r="W25" s="24">
        <v>0.12</v>
      </c>
      <c r="X25" s="97">
        <v>0.122</v>
      </c>
      <c r="Y25" s="24">
        <v>0.122</v>
      </c>
      <c r="Z25" s="24">
        <v>17.177</v>
      </c>
      <c r="AA25" s="24">
        <v>17.177</v>
      </c>
      <c r="AB25" s="24">
        <v>17.177</v>
      </c>
      <c r="AC25" s="97">
        <v>17.177250000000001</v>
      </c>
      <c r="AD25" s="24">
        <v>17.177250000000001</v>
      </c>
      <c r="AE25" s="24">
        <v>13.81</v>
      </c>
      <c r="AF25" s="24">
        <v>18.146999999999998</v>
      </c>
      <c r="AG25" s="24">
        <v>18.381</v>
      </c>
      <c r="AH25" s="97">
        <v>18.175000000000001</v>
      </c>
      <c r="AI25" s="24">
        <v>18.175000000000001</v>
      </c>
      <c r="AJ25" s="24">
        <v>7.8E-2</v>
      </c>
      <c r="AK25" s="24">
        <v>6.4000000000000001E-2</v>
      </c>
      <c r="AL25" s="24">
        <v>13.337999999999999</v>
      </c>
      <c r="AM25" s="97">
        <v>13.337999999999999</v>
      </c>
      <c r="AN25" s="24">
        <v>13.337999999999999</v>
      </c>
      <c r="AO25" s="24">
        <v>0</v>
      </c>
      <c r="AP25" s="24">
        <v>0</v>
      </c>
      <c r="AQ25" s="24">
        <v>0</v>
      </c>
      <c r="AR25" s="97">
        <v>0</v>
      </c>
      <c r="AS25" s="24">
        <v>0</v>
      </c>
      <c r="AT25" s="24">
        <v>0</v>
      </c>
      <c r="AU25" s="24">
        <v>0</v>
      </c>
      <c r="AV25" s="24">
        <v>0</v>
      </c>
      <c r="AW25" s="97">
        <v>0</v>
      </c>
      <c r="AX25" s="24">
        <v>0</v>
      </c>
      <c r="AY25" s="24">
        <v>0</v>
      </c>
      <c r="AZ25" s="24">
        <v>0</v>
      </c>
      <c r="BA25" s="24">
        <v>0</v>
      </c>
      <c r="BB25" s="97">
        <v>0</v>
      </c>
      <c r="BC25" s="24">
        <v>0</v>
      </c>
      <c r="BD25" s="24">
        <v>0</v>
      </c>
      <c r="BE25" s="24">
        <v>0</v>
      </c>
      <c r="BF25" s="24">
        <v>0</v>
      </c>
      <c r="BG25" s="97">
        <v>0</v>
      </c>
      <c r="BH25" s="24">
        <v>0</v>
      </c>
      <c r="BI25" s="24">
        <v>0</v>
      </c>
      <c r="BJ25" s="24">
        <v>0</v>
      </c>
      <c r="BK25" s="24">
        <v>0</v>
      </c>
      <c r="BL25" s="97">
        <v>0</v>
      </c>
      <c r="BM25" s="24">
        <v>0</v>
      </c>
      <c r="BN25" s="24">
        <v>0</v>
      </c>
      <c r="BO25" s="24">
        <v>0</v>
      </c>
      <c r="BP25" s="24">
        <v>0</v>
      </c>
      <c r="BQ25" s="97">
        <v>0</v>
      </c>
      <c r="BR25" s="24">
        <v>0</v>
      </c>
      <c r="BS25" s="24">
        <v>0</v>
      </c>
      <c r="BT25" s="24">
        <v>0</v>
      </c>
      <c r="BU25" s="24">
        <v>0</v>
      </c>
      <c r="BV25" s="97">
        <v>0</v>
      </c>
      <c r="BW25" s="24">
        <v>0</v>
      </c>
      <c r="BX25" s="24">
        <v>0</v>
      </c>
      <c r="BY25" s="24">
        <v>0</v>
      </c>
      <c r="BZ25" s="24">
        <v>0</v>
      </c>
    </row>
    <row r="26" spans="1:78" x14ac:dyDescent="0.2">
      <c r="A26" s="44" t="s">
        <v>217</v>
      </c>
      <c r="B26" s="24">
        <v>38.545000000000002</v>
      </c>
      <c r="C26" s="24">
        <v>34.860999999999997</v>
      </c>
      <c r="D26" s="97">
        <v>52</v>
      </c>
      <c r="E26" s="24">
        <v>52</v>
      </c>
      <c r="F26" s="24">
        <v>24.992000000000001</v>
      </c>
      <c r="G26" s="24">
        <v>38.433</v>
      </c>
      <c r="H26" s="24">
        <v>47.622999999999998</v>
      </c>
      <c r="I26" s="97">
        <v>47.198</v>
      </c>
      <c r="J26" s="24">
        <v>47.198</v>
      </c>
      <c r="K26" s="24">
        <v>45.845999999999997</v>
      </c>
      <c r="L26" s="24">
        <v>36.554000000000002</v>
      </c>
      <c r="M26" s="24">
        <v>46.076999999999998</v>
      </c>
      <c r="N26" s="97">
        <v>47.954000000000001</v>
      </c>
      <c r="O26" s="24">
        <v>47.954000000000001</v>
      </c>
      <c r="P26" s="24">
        <v>31.99</v>
      </c>
      <c r="Q26" s="24">
        <v>31.744</v>
      </c>
      <c r="R26" s="24">
        <v>22.055</v>
      </c>
      <c r="S26" s="97">
        <v>30.122</v>
      </c>
      <c r="T26" s="24">
        <v>30.122</v>
      </c>
      <c r="U26" s="24">
        <v>22.318000000000001</v>
      </c>
      <c r="V26" s="24">
        <v>22.896999999999998</v>
      </c>
      <c r="W26" s="24">
        <v>22.969000000000001</v>
      </c>
      <c r="X26" s="97">
        <v>32.591000000000001</v>
      </c>
      <c r="Y26" s="24">
        <v>32.591000000000001</v>
      </c>
      <c r="Z26" s="24">
        <v>32.572000000000003</v>
      </c>
      <c r="AA26" s="24">
        <v>40.237000000000002</v>
      </c>
      <c r="AB26" s="24">
        <v>35.256999999999998</v>
      </c>
      <c r="AC26" s="97">
        <v>23.550999999999998</v>
      </c>
      <c r="AD26" s="24">
        <v>23.550999999999998</v>
      </c>
      <c r="AE26" s="24">
        <v>29.3</v>
      </c>
      <c r="AF26" s="24">
        <v>62.183999999999997</v>
      </c>
      <c r="AG26" s="24">
        <v>30.282</v>
      </c>
      <c r="AH26" s="97">
        <v>30.047999999999998</v>
      </c>
      <c r="AI26" s="24">
        <v>30.047999999999998</v>
      </c>
      <c r="AJ26" s="24">
        <v>28.718</v>
      </c>
      <c r="AK26" s="24">
        <v>27.393000000000001</v>
      </c>
      <c r="AL26" s="24">
        <v>27.204000000000001</v>
      </c>
      <c r="AM26" s="97">
        <v>26.951000000000001</v>
      </c>
      <c r="AN26" s="24">
        <v>26.951000000000001</v>
      </c>
      <c r="AO26" s="24">
        <v>32.045000000000002</v>
      </c>
      <c r="AP26" s="24">
        <v>27.754000000000001</v>
      </c>
      <c r="AQ26" s="24">
        <v>28.033000000000001</v>
      </c>
      <c r="AR26" s="97">
        <v>27.387</v>
      </c>
      <c r="AS26" s="24">
        <v>27.387</v>
      </c>
      <c r="AT26" s="24">
        <v>32.137999999999998</v>
      </c>
      <c r="AU26" s="24">
        <v>26.742000000000001</v>
      </c>
      <c r="AV26" s="24">
        <v>32.103000000000002</v>
      </c>
      <c r="AW26" s="97">
        <v>30.51</v>
      </c>
      <c r="AX26" s="24">
        <v>30.51</v>
      </c>
      <c r="AY26" s="24">
        <v>33.414573966443399</v>
      </c>
      <c r="AZ26" s="24">
        <v>36.409477868173298</v>
      </c>
      <c r="BA26" s="24">
        <v>37.743003506768403</v>
      </c>
      <c r="BB26" s="97">
        <v>72.605999999999995</v>
      </c>
      <c r="BC26" s="24">
        <v>72.605999999999995</v>
      </c>
      <c r="BD26" s="24">
        <v>86.644999999999996</v>
      </c>
      <c r="BE26" s="24">
        <v>73.227000000000004</v>
      </c>
      <c r="BF26" s="24">
        <v>71.763000000000005</v>
      </c>
      <c r="BG26" s="97">
        <v>71.251000000000005</v>
      </c>
      <c r="BH26" s="24">
        <v>71.251000000000005</v>
      </c>
      <c r="BI26" s="24">
        <v>79.484999999999999</v>
      </c>
      <c r="BJ26" s="24">
        <v>90.748000000000005</v>
      </c>
      <c r="BK26" s="24">
        <v>59.893999999999998</v>
      </c>
      <c r="BL26" s="97">
        <v>69.662000000000006</v>
      </c>
      <c r="BM26" s="24">
        <v>69.662000000000006</v>
      </c>
      <c r="BN26" s="24">
        <v>105.44799999999999</v>
      </c>
      <c r="BO26" s="24">
        <v>80.986000000000004</v>
      </c>
      <c r="BP26" s="24">
        <v>82.915999999999997</v>
      </c>
      <c r="BQ26" s="97">
        <v>95.617000000000004</v>
      </c>
      <c r="BR26" s="24">
        <v>95.617000000000004</v>
      </c>
      <c r="BS26" s="24">
        <v>160.48599999999999</v>
      </c>
      <c r="BT26" s="24">
        <v>159.333</v>
      </c>
      <c r="BU26" s="24">
        <v>147.21299999999999</v>
      </c>
      <c r="BV26" s="97">
        <v>125.56947243028274</v>
      </c>
      <c r="BW26" s="24">
        <v>125.56947243028274</v>
      </c>
      <c r="BX26" s="24">
        <v>105.7513459140544</v>
      </c>
      <c r="BY26" s="24">
        <v>113.26691435249658</v>
      </c>
      <c r="BZ26" s="24">
        <v>113.62911229087598</v>
      </c>
    </row>
    <row r="27" spans="1:78" x14ac:dyDescent="0.2">
      <c r="A27" s="44" t="s">
        <v>218</v>
      </c>
      <c r="B27" s="24">
        <v>105.36799999999999</v>
      </c>
      <c r="C27" s="24">
        <v>117.71299999999999</v>
      </c>
      <c r="D27" s="97">
        <v>114.9</v>
      </c>
      <c r="E27" s="24">
        <v>114.9</v>
      </c>
      <c r="F27" s="24">
        <v>126.062</v>
      </c>
      <c r="G27" s="24">
        <v>112.07899999999999</v>
      </c>
      <c r="H27" s="24">
        <v>81.970983669987845</v>
      </c>
      <c r="I27" s="97">
        <v>77.736999999999995</v>
      </c>
      <c r="J27" s="24">
        <v>77.736999999999995</v>
      </c>
      <c r="K27" s="24">
        <v>52.973999999999997</v>
      </c>
      <c r="L27" s="24">
        <v>48.805</v>
      </c>
      <c r="M27" s="24">
        <v>53.558999999999997</v>
      </c>
      <c r="N27" s="97">
        <v>43.387</v>
      </c>
      <c r="O27" s="24">
        <v>43.387</v>
      </c>
      <c r="P27" s="24">
        <v>45.899000000000001</v>
      </c>
      <c r="Q27" s="24">
        <v>27.962</v>
      </c>
      <c r="R27" s="24">
        <v>14.827</v>
      </c>
      <c r="S27" s="97">
        <v>0</v>
      </c>
      <c r="T27" s="24">
        <v>0</v>
      </c>
      <c r="U27" s="24">
        <v>0</v>
      </c>
      <c r="V27" s="24">
        <v>0</v>
      </c>
      <c r="W27" s="24">
        <v>0</v>
      </c>
      <c r="X27" s="97">
        <v>0</v>
      </c>
      <c r="Y27" s="24">
        <v>0</v>
      </c>
      <c r="Z27" s="24">
        <v>0</v>
      </c>
      <c r="AA27" s="24">
        <v>0</v>
      </c>
      <c r="AB27" s="24">
        <v>0</v>
      </c>
      <c r="AC27" s="97">
        <v>0</v>
      </c>
      <c r="AD27" s="24">
        <v>0</v>
      </c>
      <c r="AE27" s="24">
        <v>0</v>
      </c>
      <c r="AF27" s="24">
        <v>0</v>
      </c>
      <c r="AG27" s="24">
        <v>0</v>
      </c>
      <c r="AH27" s="97">
        <v>0</v>
      </c>
      <c r="AI27" s="24">
        <v>0</v>
      </c>
      <c r="AJ27" s="24">
        <v>0</v>
      </c>
      <c r="AK27" s="24">
        <v>0</v>
      </c>
      <c r="AL27" s="24">
        <v>0</v>
      </c>
      <c r="AM27" s="97">
        <v>0</v>
      </c>
      <c r="AN27" s="24">
        <v>0</v>
      </c>
      <c r="AO27" s="24">
        <v>0</v>
      </c>
      <c r="AP27" s="24">
        <v>0</v>
      </c>
      <c r="AQ27" s="24">
        <v>0</v>
      </c>
      <c r="AR27" s="97">
        <v>0</v>
      </c>
      <c r="AS27" s="24">
        <v>0</v>
      </c>
      <c r="AT27" s="24">
        <v>0</v>
      </c>
      <c r="AU27" s="24">
        <v>0</v>
      </c>
      <c r="AV27" s="24">
        <v>0</v>
      </c>
      <c r="AW27" s="97">
        <v>0</v>
      </c>
      <c r="AX27" s="24">
        <v>0</v>
      </c>
      <c r="AY27" s="24">
        <v>0</v>
      </c>
      <c r="AZ27" s="24">
        <v>0</v>
      </c>
      <c r="BA27" s="24">
        <v>0</v>
      </c>
      <c r="BB27" s="97">
        <v>0</v>
      </c>
      <c r="BC27" s="24">
        <v>0</v>
      </c>
      <c r="BD27" s="24">
        <v>0</v>
      </c>
      <c r="BE27" s="24">
        <v>0</v>
      </c>
      <c r="BF27" s="24">
        <v>0</v>
      </c>
      <c r="BG27" s="97">
        <v>0</v>
      </c>
      <c r="BH27" s="24">
        <v>0</v>
      </c>
      <c r="BI27" s="24">
        <v>0</v>
      </c>
      <c r="BJ27" s="24">
        <v>0</v>
      </c>
      <c r="BK27" s="24">
        <v>0</v>
      </c>
      <c r="BL27" s="97">
        <v>0</v>
      </c>
      <c r="BM27" s="24">
        <v>0</v>
      </c>
      <c r="BN27" s="24">
        <v>0</v>
      </c>
      <c r="BO27" s="24">
        <v>0</v>
      </c>
      <c r="BP27" s="24">
        <v>0</v>
      </c>
      <c r="BQ27" s="97">
        <v>0</v>
      </c>
      <c r="BR27" s="24">
        <v>0</v>
      </c>
      <c r="BS27" s="24">
        <v>0</v>
      </c>
      <c r="BT27" s="24">
        <v>0</v>
      </c>
      <c r="BU27" s="24">
        <v>0</v>
      </c>
      <c r="BV27" s="97">
        <v>0</v>
      </c>
      <c r="BW27" s="24">
        <v>0</v>
      </c>
      <c r="BX27" s="24">
        <v>0</v>
      </c>
      <c r="BY27" s="24">
        <v>0</v>
      </c>
      <c r="BZ27" s="24">
        <v>0</v>
      </c>
    </row>
    <row r="28" spans="1:78" x14ac:dyDescent="0.2">
      <c r="A28" s="44" t="s">
        <v>171</v>
      </c>
      <c r="B28" s="24">
        <v>320.51499999999999</v>
      </c>
      <c r="C28" s="24">
        <v>448.209</v>
      </c>
      <c r="D28" s="97">
        <v>403</v>
      </c>
      <c r="E28" s="24">
        <v>403</v>
      </c>
      <c r="F28" s="24">
        <v>437.89400095999997</v>
      </c>
      <c r="G28" s="24">
        <v>424.68200095999998</v>
      </c>
      <c r="H28" s="24">
        <v>503.47000095999999</v>
      </c>
      <c r="I28" s="97">
        <v>485.71000096</v>
      </c>
      <c r="J28" s="24">
        <v>485.71000096</v>
      </c>
      <c r="K28" s="24">
        <v>352.99900095999999</v>
      </c>
      <c r="L28" s="24">
        <v>336.39644282</v>
      </c>
      <c r="M28" s="24">
        <v>296.25299999999999</v>
      </c>
      <c r="N28" s="97">
        <v>329.56899999999996</v>
      </c>
      <c r="O28" s="24">
        <v>329.56899999999996</v>
      </c>
      <c r="P28" s="24">
        <v>373.43</v>
      </c>
      <c r="Q28" s="24">
        <v>266.274</v>
      </c>
      <c r="R28" s="24">
        <v>297.04700000000003</v>
      </c>
      <c r="S28" s="97">
        <v>257.28399999999999</v>
      </c>
      <c r="T28" s="24">
        <v>257.28399999999999</v>
      </c>
      <c r="U28" s="24">
        <v>270.55399999999997</v>
      </c>
      <c r="V28" s="24">
        <v>227.08500000000001</v>
      </c>
      <c r="W28" s="24">
        <v>235.40899999999999</v>
      </c>
      <c r="X28" s="97">
        <v>238.10499999999999</v>
      </c>
      <c r="Y28" s="24">
        <v>238.10499999999999</v>
      </c>
      <c r="Z28" s="24">
        <v>156.89099999999999</v>
      </c>
      <c r="AA28" s="24">
        <v>164.61099999999999</v>
      </c>
      <c r="AB28" s="24">
        <v>176.672</v>
      </c>
      <c r="AC28" s="97">
        <v>166.983</v>
      </c>
      <c r="AD28" s="24">
        <v>166.983</v>
      </c>
      <c r="AE28" s="24">
        <v>168.99799999999999</v>
      </c>
      <c r="AF28" s="24">
        <v>137.37</v>
      </c>
      <c r="AG28" s="24">
        <v>140.67599999999999</v>
      </c>
      <c r="AH28" s="97">
        <v>136.845</v>
      </c>
      <c r="AI28" s="24">
        <v>136.845</v>
      </c>
      <c r="AJ28" s="24">
        <v>132.84299999999999</v>
      </c>
      <c r="AK28" s="24">
        <v>126.75</v>
      </c>
      <c r="AL28" s="24">
        <v>136.166</v>
      </c>
      <c r="AM28" s="97">
        <v>123.51728814000001</v>
      </c>
      <c r="AN28" s="24">
        <v>123.51728814000001</v>
      </c>
      <c r="AO28" s="24">
        <v>121.52</v>
      </c>
      <c r="AP28" s="24">
        <v>126.64100000000002</v>
      </c>
      <c r="AQ28" s="24">
        <v>130.38499999999993</v>
      </c>
      <c r="AR28" s="97">
        <v>119.93700000000001</v>
      </c>
      <c r="AS28" s="24">
        <v>119.93700000000001</v>
      </c>
      <c r="AT28" s="24">
        <v>88.132000000000005</v>
      </c>
      <c r="AU28" s="24">
        <v>89.553999999999974</v>
      </c>
      <c r="AV28" s="24">
        <v>87.624999999999972</v>
      </c>
      <c r="AW28" s="97">
        <v>118.75100000000003</v>
      </c>
      <c r="AX28" s="24">
        <v>118.75100000000003</v>
      </c>
      <c r="AY28" s="24">
        <v>105.55642603355659</v>
      </c>
      <c r="AZ28" s="24">
        <v>94.355522131826774</v>
      </c>
      <c r="BA28" s="24">
        <v>108.22199649323159</v>
      </c>
      <c r="BB28" s="97">
        <v>67.675000000000011</v>
      </c>
      <c r="BC28" s="24">
        <v>67.675000000000011</v>
      </c>
      <c r="BD28" s="24">
        <v>70.412000000000035</v>
      </c>
      <c r="BE28" s="24">
        <v>94.994999999999891</v>
      </c>
      <c r="BF28" s="24">
        <v>168.78300000000002</v>
      </c>
      <c r="BG28" s="97">
        <v>157.58099999999999</v>
      </c>
      <c r="BH28" s="24">
        <v>157.58099999999999</v>
      </c>
      <c r="BI28" s="24">
        <v>314.13600000000002</v>
      </c>
      <c r="BJ28" s="24">
        <v>317.40300000000002</v>
      </c>
      <c r="BK28" s="24">
        <v>340.65100000000001</v>
      </c>
      <c r="BL28" s="97">
        <v>351.13499999999999</v>
      </c>
      <c r="BM28" s="24">
        <v>351.13499999999999</v>
      </c>
      <c r="BN28" s="24">
        <v>155.572</v>
      </c>
      <c r="BO28" s="24">
        <v>121.705</v>
      </c>
      <c r="BP28" s="24">
        <v>136.52799999999999</v>
      </c>
      <c r="BQ28" s="97">
        <v>133.959</v>
      </c>
      <c r="BR28" s="24">
        <v>133.959</v>
      </c>
      <c r="BS28" s="24">
        <v>105.50999999999999</v>
      </c>
      <c r="BT28" s="24">
        <v>491.82299999999998</v>
      </c>
      <c r="BU28" s="24">
        <v>166.15999999999997</v>
      </c>
      <c r="BV28" s="97">
        <v>173.57677130051295</v>
      </c>
      <c r="BW28" s="24">
        <v>173.57677130051295</v>
      </c>
      <c r="BX28" s="24">
        <v>268.47911453949956</v>
      </c>
      <c r="BY28" s="24">
        <v>429.88547365649953</v>
      </c>
      <c r="BZ28" s="24">
        <v>266.56687497699966</v>
      </c>
    </row>
    <row r="29" spans="1:78" s="55" customFormat="1" x14ac:dyDescent="0.2">
      <c r="A29" s="34" t="s">
        <v>219</v>
      </c>
      <c r="B29" s="54">
        <v>3533.4940000000001</v>
      </c>
      <c r="C29" s="54">
        <v>3672.81</v>
      </c>
      <c r="D29" s="108">
        <v>3467.4</v>
      </c>
      <c r="E29" s="54">
        <v>3467.4</v>
      </c>
      <c r="F29" s="54">
        <v>2972.6035790000001</v>
      </c>
      <c r="G29" s="54">
        <v>2853.1979416752138</v>
      </c>
      <c r="H29" s="54">
        <v>2317.6260163300121</v>
      </c>
      <c r="I29" s="108">
        <v>2441.5650000000001</v>
      </c>
      <c r="J29" s="54">
        <v>2441.5650000000001</v>
      </c>
      <c r="K29" s="54">
        <v>2019.278</v>
      </c>
      <c r="L29" s="54">
        <v>2221.2950000000001</v>
      </c>
      <c r="M29" s="54">
        <v>2205.0138588999998</v>
      </c>
      <c r="N29" s="108">
        <v>2136.1965938799999</v>
      </c>
      <c r="O29" s="54">
        <v>2136.1965938799999</v>
      </c>
      <c r="P29" s="54">
        <v>2019.2691436999999</v>
      </c>
      <c r="Q29" s="54">
        <v>2015.12968424</v>
      </c>
      <c r="R29" s="54">
        <v>1913.0292062999999</v>
      </c>
      <c r="S29" s="108">
        <v>1937.7910222399998</v>
      </c>
      <c r="T29" s="54">
        <v>1937.7910222399998</v>
      </c>
      <c r="U29" s="54">
        <v>2063.78081256</v>
      </c>
      <c r="V29" s="54">
        <v>1927.7673026999998</v>
      </c>
      <c r="W29" s="54">
        <v>1876.15279209</v>
      </c>
      <c r="X29" s="108">
        <v>1948.0630000000001</v>
      </c>
      <c r="Y29" s="54">
        <v>1948.0630000000001</v>
      </c>
      <c r="Z29" s="54">
        <v>2002.712</v>
      </c>
      <c r="AA29" s="54">
        <v>1952.4860000000001</v>
      </c>
      <c r="AB29" s="54">
        <v>1725.7819999999999</v>
      </c>
      <c r="AC29" s="108">
        <v>1502.232</v>
      </c>
      <c r="AD29" s="54">
        <v>1502.232</v>
      </c>
      <c r="AE29" s="54">
        <v>1585.403</v>
      </c>
      <c r="AF29" s="54">
        <v>1679.193</v>
      </c>
      <c r="AG29" s="54">
        <v>1284.1320000000001</v>
      </c>
      <c r="AH29" s="108">
        <v>1547.8050000000001</v>
      </c>
      <c r="AI29" s="54">
        <v>1547.8050000000001</v>
      </c>
      <c r="AJ29" s="54">
        <v>1305.8879999999999</v>
      </c>
      <c r="AK29" s="54">
        <v>1213.5989999999999</v>
      </c>
      <c r="AL29" s="54">
        <v>1030.0940000000001</v>
      </c>
      <c r="AM29" s="108">
        <v>963.68200000000002</v>
      </c>
      <c r="AN29" s="54">
        <v>963.68200000000002</v>
      </c>
      <c r="AO29" s="54">
        <v>886.529</v>
      </c>
      <c r="AP29" s="54">
        <v>690.93</v>
      </c>
      <c r="AQ29" s="54">
        <v>685.14099999999996</v>
      </c>
      <c r="AR29" s="108">
        <v>565.67200000000003</v>
      </c>
      <c r="AS29" s="54">
        <v>565.67200000000003</v>
      </c>
      <c r="AT29" s="54">
        <v>530.69299999999998</v>
      </c>
      <c r="AU29" s="54">
        <v>462.07900000000001</v>
      </c>
      <c r="AV29" s="54">
        <v>445.84699999999998</v>
      </c>
      <c r="AW29" s="108">
        <v>432.98899999999998</v>
      </c>
      <c r="AX29" s="54">
        <v>432.98899999999998</v>
      </c>
      <c r="AY29" s="54">
        <v>317.62200000000001</v>
      </c>
      <c r="AZ29" s="54">
        <v>324.70499999999998</v>
      </c>
      <c r="BA29" s="54">
        <v>327.47500000000002</v>
      </c>
      <c r="BB29" s="108">
        <v>275.89699999999999</v>
      </c>
      <c r="BC29" s="54">
        <v>275.89699999999999</v>
      </c>
      <c r="BD29" s="54">
        <v>295.66699999999997</v>
      </c>
      <c r="BE29" s="54">
        <v>285.04500000000002</v>
      </c>
      <c r="BF29" s="54">
        <v>349.17899999999997</v>
      </c>
      <c r="BG29" s="108">
        <v>371.108</v>
      </c>
      <c r="BH29" s="54">
        <v>371.108</v>
      </c>
      <c r="BI29" s="54">
        <v>487.98700000000002</v>
      </c>
      <c r="BJ29" s="54">
        <v>505.74900000000008</v>
      </c>
      <c r="BK29" s="54">
        <v>433.625</v>
      </c>
      <c r="BL29" s="108">
        <v>452.26299999999998</v>
      </c>
      <c r="BM29" s="54">
        <v>452.26299999999998</v>
      </c>
      <c r="BN29" s="54">
        <v>834.90099999999984</v>
      </c>
      <c r="BO29" s="54">
        <v>845.33600000000013</v>
      </c>
      <c r="BP29" s="54">
        <v>739.64300000000003</v>
      </c>
      <c r="BQ29" s="108">
        <v>713.07600000000002</v>
      </c>
      <c r="BR29" s="54">
        <v>713.07600000000002</v>
      </c>
      <c r="BS29" s="54">
        <v>778.01499999999999</v>
      </c>
      <c r="BT29" s="54">
        <v>561.97399999999993</v>
      </c>
      <c r="BU29" s="54">
        <v>716.14800000000002</v>
      </c>
      <c r="BV29" s="108">
        <v>199.84291129603724</v>
      </c>
      <c r="BW29" s="54">
        <v>199.84291129603724</v>
      </c>
      <c r="BX29" s="54">
        <v>785.6211915454594</v>
      </c>
      <c r="BY29" s="54">
        <v>707.89768579466715</v>
      </c>
      <c r="BZ29" s="54">
        <v>669.61796740710167</v>
      </c>
    </row>
    <row r="30" spans="1:78" x14ac:dyDescent="0.2">
      <c r="A30" s="44" t="s">
        <v>213</v>
      </c>
      <c r="B30" s="24">
        <v>136.31800000000001</v>
      </c>
      <c r="C30" s="24">
        <v>196.41900000000001</v>
      </c>
      <c r="D30" s="97">
        <v>165.9</v>
      </c>
      <c r="E30" s="24">
        <v>165.9</v>
      </c>
      <c r="F30" s="24">
        <v>159.15299999999999</v>
      </c>
      <c r="G30" s="24">
        <v>155.852</v>
      </c>
      <c r="H30" s="24">
        <v>87.819000000000003</v>
      </c>
      <c r="I30" s="97">
        <v>82.552999999999997</v>
      </c>
      <c r="J30" s="24">
        <v>82.552999999999997</v>
      </c>
      <c r="K30" s="24">
        <v>94.313000000000002</v>
      </c>
      <c r="L30" s="24">
        <v>156.07300000000001</v>
      </c>
      <c r="M30" s="24">
        <v>151.00700000000001</v>
      </c>
      <c r="N30" s="97">
        <v>151.53200000000001</v>
      </c>
      <c r="O30" s="24">
        <v>151.53200000000001</v>
      </c>
      <c r="P30" s="24">
        <v>129.19499999999999</v>
      </c>
      <c r="Q30" s="24">
        <v>137.83799999999999</v>
      </c>
      <c r="R30" s="24">
        <v>156.05099999999999</v>
      </c>
      <c r="S30" s="97">
        <v>153.226</v>
      </c>
      <c r="T30" s="24">
        <v>153.226</v>
      </c>
      <c r="U30" s="24">
        <v>179.46799999999999</v>
      </c>
      <c r="V30" s="24">
        <v>219.02199999999999</v>
      </c>
      <c r="W30" s="24">
        <v>180.61600000000001</v>
      </c>
      <c r="X30" s="97">
        <v>195.67500000000001</v>
      </c>
      <c r="Y30" s="24">
        <v>195.67500000000001</v>
      </c>
      <c r="Z30" s="24">
        <v>126.027</v>
      </c>
      <c r="AA30" s="24">
        <v>87.29</v>
      </c>
      <c r="AB30" s="24">
        <v>125.937</v>
      </c>
      <c r="AC30" s="97">
        <v>158.92599999999999</v>
      </c>
      <c r="AD30" s="24">
        <v>158.92599999999999</v>
      </c>
      <c r="AE30" s="24">
        <v>225.22499999999999</v>
      </c>
      <c r="AF30" s="24">
        <v>333.137</v>
      </c>
      <c r="AG30" s="24">
        <v>108.79</v>
      </c>
      <c r="AH30" s="97">
        <v>51.499000000000002</v>
      </c>
      <c r="AI30" s="24">
        <v>51.499000000000002</v>
      </c>
      <c r="AJ30" s="24">
        <v>132.642</v>
      </c>
      <c r="AK30" s="24">
        <v>147.798</v>
      </c>
      <c r="AL30" s="24">
        <v>105.899</v>
      </c>
      <c r="AM30" s="97">
        <v>98.037999999999997</v>
      </c>
      <c r="AN30" s="24">
        <v>98.037999999999997</v>
      </c>
      <c r="AO30" s="24">
        <v>106.95</v>
      </c>
      <c r="AP30" s="24">
        <v>102.79300000000001</v>
      </c>
      <c r="AQ30" s="24">
        <v>96.822000000000003</v>
      </c>
      <c r="AR30" s="97">
        <v>85.13</v>
      </c>
      <c r="AS30" s="24">
        <v>85.13</v>
      </c>
      <c r="AT30" s="24">
        <v>72.155000000000001</v>
      </c>
      <c r="AU30" s="24">
        <v>105.102</v>
      </c>
      <c r="AV30" s="24">
        <v>106.667</v>
      </c>
      <c r="AW30" s="97">
        <v>93.661000000000001</v>
      </c>
      <c r="AX30" s="24">
        <v>93.661000000000001</v>
      </c>
      <c r="AY30" s="24">
        <v>77.307000000000002</v>
      </c>
      <c r="AZ30" s="24">
        <v>80.634</v>
      </c>
      <c r="BA30" s="24">
        <v>78.337000000000003</v>
      </c>
      <c r="BB30" s="97">
        <v>37.554000000000002</v>
      </c>
      <c r="BC30" s="24">
        <v>37.554000000000002</v>
      </c>
      <c r="BD30" s="24">
        <v>22.76</v>
      </c>
      <c r="BE30" s="24">
        <v>29.341000000000001</v>
      </c>
      <c r="BF30" s="24">
        <v>24.663</v>
      </c>
      <c r="BG30" s="97">
        <v>29.725999999999999</v>
      </c>
      <c r="BH30" s="24">
        <v>29.725999999999999</v>
      </c>
      <c r="BI30" s="24">
        <v>23.425999999999998</v>
      </c>
      <c r="BJ30" s="24">
        <v>58.295000000000002</v>
      </c>
      <c r="BK30" s="24">
        <v>86.942999999999998</v>
      </c>
      <c r="BL30" s="97">
        <v>109.227</v>
      </c>
      <c r="BM30" s="24">
        <v>109.227</v>
      </c>
      <c r="BN30" s="24">
        <v>141.738</v>
      </c>
      <c r="BO30" s="24">
        <v>171.15100000000001</v>
      </c>
      <c r="BP30" s="24">
        <v>216.41800000000001</v>
      </c>
      <c r="BQ30" s="97">
        <v>197.36699999999999</v>
      </c>
      <c r="BR30" s="24">
        <v>197.36699999999999</v>
      </c>
      <c r="BS30" s="24">
        <v>200.29400000000001</v>
      </c>
      <c r="BT30" s="24">
        <v>155.351</v>
      </c>
      <c r="BU30" s="24">
        <v>144.58699999999999</v>
      </c>
      <c r="BV30" s="97">
        <v>67.995445540999995</v>
      </c>
      <c r="BW30" s="24">
        <v>67.995445540999995</v>
      </c>
      <c r="BX30" s="24">
        <v>50.478824615500002</v>
      </c>
      <c r="BY30" s="24">
        <v>26.874491212499997</v>
      </c>
      <c r="BZ30" s="24">
        <v>4.3908506100000002</v>
      </c>
    </row>
    <row r="31" spans="1:78" x14ac:dyDescent="0.2">
      <c r="A31" s="44" t="s">
        <v>214</v>
      </c>
      <c r="B31" s="24">
        <v>624.17499999999995</v>
      </c>
      <c r="C31" s="24">
        <v>781.86400000000003</v>
      </c>
      <c r="D31" s="97">
        <v>785.8</v>
      </c>
      <c r="E31" s="24">
        <v>785.8</v>
      </c>
      <c r="F31" s="24">
        <v>557.30799999999999</v>
      </c>
      <c r="G31" s="24">
        <v>539.56200000000001</v>
      </c>
      <c r="H31" s="24">
        <v>514.66499999999996</v>
      </c>
      <c r="I31" s="97">
        <v>498.27800000000002</v>
      </c>
      <c r="J31" s="24">
        <v>498.27800000000002</v>
      </c>
      <c r="K31" s="24">
        <v>412.72</v>
      </c>
      <c r="L31" s="24">
        <v>566.10900000000004</v>
      </c>
      <c r="M31" s="24">
        <v>606.89385889999994</v>
      </c>
      <c r="N31" s="97">
        <v>643.04759387999991</v>
      </c>
      <c r="O31" s="24">
        <v>643.04759388000002</v>
      </c>
      <c r="P31" s="24">
        <v>630.18314369999996</v>
      </c>
      <c r="Q31" s="24">
        <v>650.72668423999994</v>
      </c>
      <c r="R31" s="24">
        <v>589.60920629999998</v>
      </c>
      <c r="S31" s="97">
        <v>731.21102223999992</v>
      </c>
      <c r="T31" s="24">
        <v>731.21102223999992</v>
      </c>
      <c r="U31" s="24">
        <v>810.99781255999994</v>
      </c>
      <c r="V31" s="24">
        <v>768.48830269999996</v>
      </c>
      <c r="W31" s="24">
        <v>768.01036927000007</v>
      </c>
      <c r="X31" s="97">
        <v>856.22799999999995</v>
      </c>
      <c r="Y31" s="24">
        <v>856.22799999999995</v>
      </c>
      <c r="Z31" s="24">
        <v>900.053</v>
      </c>
      <c r="AA31" s="24">
        <v>792.60699999999997</v>
      </c>
      <c r="AB31" s="24">
        <v>597.69899999999996</v>
      </c>
      <c r="AC31" s="97">
        <v>398.52499999999998</v>
      </c>
      <c r="AD31" s="24">
        <v>398.52499999999998</v>
      </c>
      <c r="AE31" s="24">
        <v>448.392</v>
      </c>
      <c r="AF31" s="24">
        <v>498.255</v>
      </c>
      <c r="AG31" s="24">
        <v>498.12599999999998</v>
      </c>
      <c r="AH31" s="97">
        <v>804.822</v>
      </c>
      <c r="AI31" s="24">
        <v>804.822</v>
      </c>
      <c r="AJ31" s="24">
        <v>600.57000000000005</v>
      </c>
      <c r="AK31" s="24">
        <v>582.29100000000005</v>
      </c>
      <c r="AL31" s="24">
        <v>440.87400000000002</v>
      </c>
      <c r="AM31" s="97">
        <v>434.36500000000001</v>
      </c>
      <c r="AN31" s="24">
        <v>434.36500000000001</v>
      </c>
      <c r="AO31" s="24">
        <v>428.47899999999998</v>
      </c>
      <c r="AP31" s="24">
        <v>272.74700000000001</v>
      </c>
      <c r="AQ31" s="24">
        <v>266.81</v>
      </c>
      <c r="AR31" s="97">
        <v>154.00200000000001</v>
      </c>
      <c r="AS31" s="24">
        <v>154.00200000000001</v>
      </c>
      <c r="AT31" s="24">
        <v>0</v>
      </c>
      <c r="AU31" s="24">
        <v>0</v>
      </c>
      <c r="AV31" s="24">
        <v>0</v>
      </c>
      <c r="AW31" s="97">
        <v>0</v>
      </c>
      <c r="AX31" s="24">
        <v>0</v>
      </c>
      <c r="AY31" s="24">
        <v>0</v>
      </c>
      <c r="AZ31" s="24">
        <v>0</v>
      </c>
      <c r="BA31" s="24">
        <v>0</v>
      </c>
      <c r="BB31" s="97">
        <v>0</v>
      </c>
      <c r="BC31" s="24">
        <v>0</v>
      </c>
      <c r="BD31" s="24">
        <v>100</v>
      </c>
      <c r="BE31" s="24">
        <v>100</v>
      </c>
      <c r="BF31" s="24">
        <v>200</v>
      </c>
      <c r="BG31" s="97">
        <v>200</v>
      </c>
      <c r="BH31" s="24">
        <v>200</v>
      </c>
      <c r="BI31" s="24">
        <v>300</v>
      </c>
      <c r="BJ31" s="24">
        <v>300</v>
      </c>
      <c r="BK31" s="24">
        <v>200</v>
      </c>
      <c r="BL31" s="97">
        <v>200</v>
      </c>
      <c r="BM31" s="24">
        <v>200</v>
      </c>
      <c r="BN31" s="24">
        <v>548.70899999999995</v>
      </c>
      <c r="BO31" s="24">
        <v>548.22400000000005</v>
      </c>
      <c r="BP31" s="24">
        <v>399.923</v>
      </c>
      <c r="BQ31" s="97">
        <v>399.923</v>
      </c>
      <c r="BR31" s="24">
        <v>399.923</v>
      </c>
      <c r="BS31" s="24">
        <v>474.87700000000001</v>
      </c>
      <c r="BT31" s="24">
        <v>299.78399999999999</v>
      </c>
      <c r="BU31" s="24">
        <v>449.78399999999999</v>
      </c>
      <c r="BV31" s="97">
        <v>0</v>
      </c>
      <c r="BW31" s="24">
        <v>0</v>
      </c>
      <c r="BX31" s="24">
        <v>600</v>
      </c>
      <c r="BY31" s="24">
        <v>600</v>
      </c>
      <c r="BZ31" s="24">
        <v>600</v>
      </c>
    </row>
    <row r="32" spans="1:78" x14ac:dyDescent="0.2">
      <c r="A32" s="44" t="s">
        <v>215</v>
      </c>
      <c r="B32" s="24">
        <v>2127.4250000000002</v>
      </c>
      <c r="C32" s="24">
        <v>2003.0550000000001</v>
      </c>
      <c r="D32" s="97">
        <v>1802.5</v>
      </c>
      <c r="E32" s="24">
        <v>1802.5</v>
      </c>
      <c r="F32" s="24">
        <v>1539.166579</v>
      </c>
      <c r="G32" s="24">
        <v>1470.3389416752136</v>
      </c>
      <c r="H32" s="24">
        <v>1127.2270000000001</v>
      </c>
      <c r="I32" s="97">
        <v>1215.201</v>
      </c>
      <c r="J32" s="24">
        <v>1215.201</v>
      </c>
      <c r="K32" s="24">
        <v>1006.1079999999999</v>
      </c>
      <c r="L32" s="24">
        <v>962.63900000000001</v>
      </c>
      <c r="M32" s="24">
        <v>898.745</v>
      </c>
      <c r="N32" s="97">
        <v>900.52499999999998</v>
      </c>
      <c r="O32" s="24">
        <v>900.52499999999998</v>
      </c>
      <c r="P32" s="24">
        <v>879.56500000000005</v>
      </c>
      <c r="Q32" s="24">
        <v>818.16800000000001</v>
      </c>
      <c r="R32" s="24">
        <v>893.26300000000003</v>
      </c>
      <c r="S32" s="97">
        <v>931.52200000000005</v>
      </c>
      <c r="T32" s="24">
        <v>931.52200000000005</v>
      </c>
      <c r="U32" s="24">
        <v>960.101</v>
      </c>
      <c r="V32" s="24">
        <v>831.08299999999997</v>
      </c>
      <c r="W32" s="24">
        <v>822.04242281999996</v>
      </c>
      <c r="X32" s="97">
        <v>801.23099999999999</v>
      </c>
      <c r="Y32" s="24">
        <v>801.23099999999999</v>
      </c>
      <c r="Z32" s="24">
        <v>848.62</v>
      </c>
      <c r="AA32" s="24">
        <v>948.65099999999995</v>
      </c>
      <c r="AB32" s="24">
        <v>871.40499999999997</v>
      </c>
      <c r="AC32" s="97">
        <v>806.59799999999996</v>
      </c>
      <c r="AD32" s="24">
        <v>806.59799999999996</v>
      </c>
      <c r="AE32" s="24">
        <v>824.78399999999999</v>
      </c>
      <c r="AF32" s="24">
        <v>757.65</v>
      </c>
      <c r="AG32" s="24">
        <v>593.12800000000004</v>
      </c>
      <c r="AH32" s="97">
        <v>602.38599999999997</v>
      </c>
      <c r="AI32" s="24">
        <v>602.38599999999997</v>
      </c>
      <c r="AJ32" s="24">
        <v>486.29599999999999</v>
      </c>
      <c r="AK32" s="24">
        <v>390.81799999999998</v>
      </c>
      <c r="AL32" s="24">
        <v>389.03100000000001</v>
      </c>
      <c r="AM32" s="97">
        <v>361.30200000000002</v>
      </c>
      <c r="AN32" s="24">
        <v>361.30200000000002</v>
      </c>
      <c r="AO32" s="24">
        <v>288.59399999999999</v>
      </c>
      <c r="AP32" s="24">
        <v>225.816</v>
      </c>
      <c r="AQ32" s="24">
        <v>229.97</v>
      </c>
      <c r="AR32" s="97">
        <v>240.13900000000001</v>
      </c>
      <c r="AS32" s="24">
        <v>240.13900000000001</v>
      </c>
      <c r="AT32" s="24">
        <v>229.55199999999999</v>
      </c>
      <c r="AU32" s="24">
        <v>148.74700000000001</v>
      </c>
      <c r="AV32" s="24">
        <v>106.76300000000001</v>
      </c>
      <c r="AW32" s="97">
        <v>104.343</v>
      </c>
      <c r="AX32" s="24">
        <v>104.343</v>
      </c>
      <c r="AY32" s="24">
        <v>85.841999999999999</v>
      </c>
      <c r="AZ32" s="24">
        <v>97.87</v>
      </c>
      <c r="BA32" s="24">
        <v>102.869</v>
      </c>
      <c r="BB32" s="97">
        <v>102.41200000000001</v>
      </c>
      <c r="BC32" s="24">
        <v>102.41200000000001</v>
      </c>
      <c r="BD32" s="24">
        <v>71.043999999999997</v>
      </c>
      <c r="BE32" s="24">
        <v>57.808999999999997</v>
      </c>
      <c r="BF32" s="24">
        <v>14.824</v>
      </c>
      <c r="BG32" s="97">
        <v>21.068000000000001</v>
      </c>
      <c r="BH32" s="24">
        <v>21.068000000000001</v>
      </c>
      <c r="BI32" s="24">
        <v>21.087</v>
      </c>
      <c r="BJ32" s="24">
        <v>3.1749999999999998</v>
      </c>
      <c r="BK32" s="24">
        <v>13.593</v>
      </c>
      <c r="BL32" s="97">
        <v>8.391</v>
      </c>
      <c r="BM32" s="24">
        <v>8.391</v>
      </c>
      <c r="BN32" s="24">
        <v>8.391</v>
      </c>
      <c r="BO32" s="24">
        <v>3.3879999999999999</v>
      </c>
      <c r="BP32" s="24">
        <v>3.3860000000000001</v>
      </c>
      <c r="BQ32" s="97">
        <v>0</v>
      </c>
      <c r="BR32" s="24">
        <v>0</v>
      </c>
      <c r="BS32" s="24">
        <v>3.8660000000000001</v>
      </c>
      <c r="BT32" s="24">
        <v>7.0000000000000001E-3</v>
      </c>
      <c r="BU32" s="24">
        <v>4.0000000000000001E-3</v>
      </c>
      <c r="BV32" s="97">
        <v>27.218330567158567</v>
      </c>
      <c r="BW32" s="24">
        <v>27.218330567158567</v>
      </c>
      <c r="BX32" s="24">
        <v>29.769422802854606</v>
      </c>
      <c r="BY32" s="24">
        <v>4.2705307282446023</v>
      </c>
      <c r="BZ32" s="24">
        <v>4.4651294926236433</v>
      </c>
    </row>
    <row r="33" spans="1:78" x14ac:dyDescent="0.2">
      <c r="A33" s="44" t="s">
        <v>192</v>
      </c>
      <c r="B33" s="24">
        <v>22.033999999999999</v>
      </c>
      <c r="C33" s="24">
        <v>19.885000000000002</v>
      </c>
      <c r="D33" s="97">
        <v>15.6</v>
      </c>
      <c r="E33" s="24">
        <v>15.6</v>
      </c>
      <c r="F33" s="24">
        <v>14.887</v>
      </c>
      <c r="G33" s="24">
        <v>14.456</v>
      </c>
      <c r="H33" s="24">
        <v>12.02</v>
      </c>
      <c r="I33" s="97">
        <v>12.996</v>
      </c>
      <c r="J33" s="24">
        <v>12.996</v>
      </c>
      <c r="K33" s="24">
        <v>11.596</v>
      </c>
      <c r="L33" s="24">
        <v>9.9610000000000003</v>
      </c>
      <c r="M33" s="24">
        <v>10.53</v>
      </c>
      <c r="N33" s="97">
        <v>17.850000000000001</v>
      </c>
      <c r="O33" s="24">
        <v>17.850000000000001</v>
      </c>
      <c r="P33" s="24">
        <v>17.45</v>
      </c>
      <c r="Q33" s="24">
        <v>16.835999999999999</v>
      </c>
      <c r="R33" s="24">
        <v>18.309000000000001</v>
      </c>
      <c r="S33" s="97">
        <v>17.289000000000001</v>
      </c>
      <c r="T33" s="24">
        <v>17.289000000000001</v>
      </c>
      <c r="U33" s="24">
        <v>18.161000000000001</v>
      </c>
      <c r="V33" s="24">
        <v>18.417999999999999</v>
      </c>
      <c r="W33" s="24">
        <v>18.158000000000001</v>
      </c>
      <c r="X33" s="97">
        <v>17.251000000000001</v>
      </c>
      <c r="Y33" s="24">
        <v>17.251000000000001</v>
      </c>
      <c r="Z33" s="24">
        <v>16.536000000000001</v>
      </c>
      <c r="AA33" s="24">
        <v>19.260000000000002</v>
      </c>
      <c r="AB33" s="24">
        <v>18.829000000000001</v>
      </c>
      <c r="AC33" s="97">
        <v>15.656000000000001</v>
      </c>
      <c r="AD33" s="24">
        <v>15.656000000000001</v>
      </c>
      <c r="AE33" s="24">
        <v>13.974</v>
      </c>
      <c r="AF33" s="24">
        <v>14.308</v>
      </c>
      <c r="AG33" s="24">
        <v>12.821999999999999</v>
      </c>
      <c r="AH33" s="97">
        <v>11.794</v>
      </c>
      <c r="AI33" s="24">
        <v>11.794</v>
      </c>
      <c r="AJ33" s="24">
        <v>11.256</v>
      </c>
      <c r="AK33" s="24">
        <v>9.6780000000000008</v>
      </c>
      <c r="AL33" s="24">
        <v>7.9880000000000004</v>
      </c>
      <c r="AM33" s="97">
        <v>7.8330000000000002</v>
      </c>
      <c r="AN33" s="24">
        <v>7.8330000000000002</v>
      </c>
      <c r="AO33" s="24">
        <v>6.8540000000000001</v>
      </c>
      <c r="AP33" s="24">
        <v>7.3630000000000004</v>
      </c>
      <c r="AQ33" s="24">
        <v>6.6820000000000004</v>
      </c>
      <c r="AR33" s="97">
        <v>5.851</v>
      </c>
      <c r="AS33" s="24">
        <v>5.851</v>
      </c>
      <c r="AT33" s="24">
        <v>5.7679999999999998</v>
      </c>
      <c r="AU33" s="24">
        <v>5.7350000000000003</v>
      </c>
      <c r="AV33" s="24">
        <v>13.420999999999999</v>
      </c>
      <c r="AW33" s="97">
        <v>11.436999999999999</v>
      </c>
      <c r="AX33" s="24">
        <v>11.436999999999999</v>
      </c>
      <c r="AY33" s="24">
        <v>12.087999999999999</v>
      </c>
      <c r="AZ33" s="24">
        <v>10.224</v>
      </c>
      <c r="BA33" s="24">
        <v>10.09</v>
      </c>
      <c r="BB33" s="97">
        <v>5.0449999999999999</v>
      </c>
      <c r="BC33" s="24">
        <v>5.0449999999999999</v>
      </c>
      <c r="BD33" s="24">
        <v>2.7250000000000001</v>
      </c>
      <c r="BE33" s="24">
        <v>4.4930000000000003</v>
      </c>
      <c r="BF33" s="24">
        <v>11.603</v>
      </c>
      <c r="BG33" s="97">
        <v>7.931</v>
      </c>
      <c r="BH33" s="24">
        <v>7.931</v>
      </c>
      <c r="BI33" s="24">
        <v>9.7829999999999995</v>
      </c>
      <c r="BJ33" s="24">
        <v>10.643000000000001</v>
      </c>
      <c r="BK33" s="24">
        <v>8.8719999999999999</v>
      </c>
      <c r="BL33" s="97">
        <v>9.6319999999999997</v>
      </c>
      <c r="BM33" s="24">
        <v>9.6319999999999997</v>
      </c>
      <c r="BN33" s="24">
        <v>14.968999999999999</v>
      </c>
      <c r="BO33" s="24">
        <v>12.297000000000001</v>
      </c>
      <c r="BP33" s="24">
        <v>10.956</v>
      </c>
      <c r="BQ33" s="97">
        <v>8.4979999999999993</v>
      </c>
      <c r="BR33" s="24">
        <v>8.4979999999999993</v>
      </c>
      <c r="BS33" s="24">
        <v>10.827</v>
      </c>
      <c r="BT33" s="24">
        <v>12.994999999999999</v>
      </c>
      <c r="BU33" s="24">
        <v>12.452306510000005</v>
      </c>
      <c r="BV33" s="97">
        <v>8.1159276554999966</v>
      </c>
      <c r="BW33" s="24">
        <v>8.1159276554999966</v>
      </c>
      <c r="BX33" s="24">
        <v>0</v>
      </c>
      <c r="BY33" s="24">
        <v>0</v>
      </c>
      <c r="BZ33" s="24">
        <v>0</v>
      </c>
    </row>
    <row r="34" spans="1:78" x14ac:dyDescent="0.2">
      <c r="A34" s="44" t="s">
        <v>220</v>
      </c>
      <c r="B34" s="24">
        <v>103.455</v>
      </c>
      <c r="C34" s="24">
        <v>94.200999999999993</v>
      </c>
      <c r="D34" s="97">
        <v>95.9</v>
      </c>
      <c r="E34" s="24">
        <v>95.9</v>
      </c>
      <c r="F34" s="24">
        <v>94.409000000000006</v>
      </c>
      <c r="G34" s="24">
        <v>91.792000000000002</v>
      </c>
      <c r="H34" s="24">
        <v>94.537999999999997</v>
      </c>
      <c r="I34" s="97">
        <v>90.878</v>
      </c>
      <c r="J34" s="24">
        <v>90.878</v>
      </c>
      <c r="K34" s="24">
        <v>82.171999999999997</v>
      </c>
      <c r="L34" s="24">
        <v>82.162999999999997</v>
      </c>
      <c r="M34" s="24">
        <v>81.206999999999994</v>
      </c>
      <c r="N34" s="97">
        <v>97.001000000000005</v>
      </c>
      <c r="O34" s="24">
        <v>97.001000000000005</v>
      </c>
      <c r="P34" s="24">
        <v>67.034999999999997</v>
      </c>
      <c r="Q34" s="24">
        <v>63.161999999999999</v>
      </c>
      <c r="R34" s="24">
        <v>60.262</v>
      </c>
      <c r="S34" s="97">
        <v>56.191000000000003</v>
      </c>
      <c r="T34" s="24">
        <v>56.191000000000003</v>
      </c>
      <c r="U34" s="24">
        <v>44.601999999999997</v>
      </c>
      <c r="V34" s="24">
        <v>37.177</v>
      </c>
      <c r="W34" s="24">
        <v>33.613999999999997</v>
      </c>
      <c r="X34" s="97">
        <v>33.756</v>
      </c>
      <c r="Y34" s="24">
        <v>33.756</v>
      </c>
      <c r="Z34" s="24">
        <v>30.143999999999998</v>
      </c>
      <c r="AA34" s="24">
        <v>33.332999999999998</v>
      </c>
      <c r="AB34" s="24">
        <v>32.256</v>
      </c>
      <c r="AC34" s="97">
        <v>32.317</v>
      </c>
      <c r="AD34" s="24">
        <v>32.317</v>
      </c>
      <c r="AE34" s="24">
        <v>27.617999999999999</v>
      </c>
      <c r="AF34" s="24">
        <v>29.324999999999999</v>
      </c>
      <c r="AG34" s="24">
        <v>30.047999999999998</v>
      </c>
      <c r="AH34" s="97">
        <v>28.684999999999999</v>
      </c>
      <c r="AI34" s="24">
        <v>28.684999999999999</v>
      </c>
      <c r="AJ34" s="24">
        <v>27.029</v>
      </c>
      <c r="AK34" s="24">
        <v>29.834</v>
      </c>
      <c r="AL34" s="24">
        <v>33.674999999999997</v>
      </c>
      <c r="AM34" s="97">
        <v>32.69</v>
      </c>
      <c r="AN34" s="24">
        <v>32.69</v>
      </c>
      <c r="AO34" s="24">
        <v>25.209</v>
      </c>
      <c r="AP34" s="24">
        <v>30.577999999999999</v>
      </c>
      <c r="AQ34" s="24">
        <v>29.875</v>
      </c>
      <c r="AR34" s="97">
        <v>31.475207580000003</v>
      </c>
      <c r="AS34" s="24">
        <v>31.475207580000003</v>
      </c>
      <c r="AT34" s="24">
        <v>67.742000000000004</v>
      </c>
      <c r="AU34" s="24">
        <v>46.694000000000003</v>
      </c>
      <c r="AV34" s="24">
        <v>45.825000000000003</v>
      </c>
      <c r="AW34" s="97">
        <v>44.95</v>
      </c>
      <c r="AX34" s="24">
        <v>44.95</v>
      </c>
      <c r="AY34" s="24">
        <v>51.768000000000001</v>
      </c>
      <c r="AZ34" s="24">
        <v>52.76</v>
      </c>
      <c r="BA34" s="24">
        <v>56.237000000000002</v>
      </c>
      <c r="BB34" s="97">
        <v>55.716000000000001</v>
      </c>
      <c r="BC34" s="24">
        <v>55.716000000000001</v>
      </c>
      <c r="BD34" s="24">
        <v>56.527999999999999</v>
      </c>
      <c r="BE34" s="24">
        <v>57.707000000000001</v>
      </c>
      <c r="BF34" s="24">
        <v>68.153999999999996</v>
      </c>
      <c r="BG34" s="97">
        <v>69.733999999999995</v>
      </c>
      <c r="BH34" s="24">
        <v>69.733999999999995</v>
      </c>
      <c r="BI34" s="24">
        <v>65.061999999999998</v>
      </c>
      <c r="BJ34" s="24">
        <v>65.783000000000001</v>
      </c>
      <c r="BK34" s="24">
        <v>57.63</v>
      </c>
      <c r="BL34" s="97">
        <v>58.328000000000003</v>
      </c>
      <c r="BM34" s="24">
        <v>58.328000000000003</v>
      </c>
      <c r="BN34" s="24">
        <v>0</v>
      </c>
      <c r="BO34" s="24">
        <v>55.122999999999998</v>
      </c>
      <c r="BP34" s="24">
        <v>63.951000000000001</v>
      </c>
      <c r="BQ34" s="97">
        <v>64.373000000000005</v>
      </c>
      <c r="BR34" s="24">
        <v>64.373000000000005</v>
      </c>
      <c r="BS34" s="24">
        <v>60.786999999999999</v>
      </c>
      <c r="BT34" s="24">
        <v>54.970999999999997</v>
      </c>
      <c r="BU34" s="24">
        <v>45.65</v>
      </c>
      <c r="BV34" s="97">
        <v>46.458207532378687</v>
      </c>
      <c r="BW34" s="24">
        <v>46.458207532378687</v>
      </c>
      <c r="BX34" s="24">
        <v>37.021000000000001</v>
      </c>
      <c r="BY34" s="24">
        <v>40.124696076818481</v>
      </c>
      <c r="BZ34" s="24">
        <v>41.318696076818483</v>
      </c>
    </row>
    <row r="35" spans="1:78" x14ac:dyDescent="0.2">
      <c r="A35" s="44" t="s">
        <v>218</v>
      </c>
      <c r="B35" s="24">
        <v>409.32</v>
      </c>
      <c r="C35" s="24">
        <v>451.66300000000001</v>
      </c>
      <c r="D35" s="97">
        <v>488.5</v>
      </c>
      <c r="E35" s="24">
        <v>488.5</v>
      </c>
      <c r="F35" s="24">
        <v>483.74799999999999</v>
      </c>
      <c r="G35" s="24">
        <v>469.65699999999998</v>
      </c>
      <c r="H35" s="24">
        <v>368.18001633001211</v>
      </c>
      <c r="I35" s="97">
        <v>410.21899999999999</v>
      </c>
      <c r="J35" s="24">
        <v>410.21899999999999</v>
      </c>
      <c r="K35" s="24">
        <v>278.37900000000002</v>
      </c>
      <c r="L35" s="24">
        <v>303.20600000000002</v>
      </c>
      <c r="M35" s="24">
        <v>326.94099999999997</v>
      </c>
      <c r="N35" s="97">
        <v>185.999</v>
      </c>
      <c r="O35" s="24">
        <v>185.999</v>
      </c>
      <c r="P35" s="24">
        <v>205.72800000000001</v>
      </c>
      <c r="Q35" s="24">
        <v>246.73099999999999</v>
      </c>
      <c r="R35" s="24">
        <v>136.416</v>
      </c>
      <c r="S35" s="97">
        <v>0</v>
      </c>
      <c r="T35" s="24">
        <v>0</v>
      </c>
      <c r="U35" s="24">
        <v>0</v>
      </c>
      <c r="V35" s="24">
        <v>0</v>
      </c>
      <c r="W35" s="24">
        <v>0</v>
      </c>
      <c r="X35" s="97">
        <v>0</v>
      </c>
      <c r="Y35" s="24">
        <v>0</v>
      </c>
      <c r="Z35" s="24">
        <v>0</v>
      </c>
      <c r="AA35" s="24">
        <v>0</v>
      </c>
      <c r="AB35" s="24">
        <v>0</v>
      </c>
      <c r="AC35" s="97">
        <v>0</v>
      </c>
      <c r="AD35" s="24">
        <v>0</v>
      </c>
      <c r="AE35" s="24">
        <v>0</v>
      </c>
      <c r="AF35" s="24">
        <v>0</v>
      </c>
      <c r="AG35" s="24">
        <v>0</v>
      </c>
      <c r="AH35" s="97">
        <v>0</v>
      </c>
      <c r="AI35" s="24">
        <v>0</v>
      </c>
      <c r="AJ35" s="24">
        <v>0</v>
      </c>
      <c r="AK35" s="24">
        <v>0</v>
      </c>
      <c r="AL35" s="24">
        <v>0</v>
      </c>
      <c r="AM35" s="97">
        <v>0</v>
      </c>
      <c r="AN35" s="24">
        <v>0</v>
      </c>
      <c r="AO35" s="24">
        <v>0</v>
      </c>
      <c r="AP35" s="24">
        <v>0</v>
      </c>
      <c r="AQ35" s="24">
        <v>0</v>
      </c>
      <c r="AR35" s="97">
        <v>0</v>
      </c>
      <c r="AS35" s="24">
        <v>0</v>
      </c>
      <c r="AT35" s="24">
        <v>0</v>
      </c>
      <c r="AU35" s="24">
        <v>0</v>
      </c>
      <c r="AV35" s="24">
        <v>0</v>
      </c>
      <c r="AW35" s="97">
        <v>0</v>
      </c>
      <c r="AX35" s="24">
        <v>0</v>
      </c>
      <c r="AY35" s="24">
        <v>0</v>
      </c>
      <c r="AZ35" s="24">
        <v>0</v>
      </c>
      <c r="BA35" s="24">
        <v>0</v>
      </c>
      <c r="BB35" s="97">
        <v>0</v>
      </c>
      <c r="BC35" s="24">
        <v>0</v>
      </c>
      <c r="BD35" s="24">
        <v>0</v>
      </c>
      <c r="BE35" s="24">
        <v>0</v>
      </c>
      <c r="BF35" s="24">
        <v>0</v>
      </c>
      <c r="BG35" s="97">
        <v>0</v>
      </c>
      <c r="BH35" s="24">
        <v>0</v>
      </c>
      <c r="BI35" s="24">
        <v>0</v>
      </c>
      <c r="BJ35" s="24">
        <v>0</v>
      </c>
      <c r="BK35" s="24">
        <v>0</v>
      </c>
      <c r="BL35" s="97">
        <v>0</v>
      </c>
      <c r="BM35" s="24">
        <v>0</v>
      </c>
      <c r="BN35" s="24">
        <v>0</v>
      </c>
      <c r="BO35" s="24">
        <v>0</v>
      </c>
      <c r="BP35" s="24">
        <v>0</v>
      </c>
      <c r="BQ35" s="97">
        <v>0</v>
      </c>
      <c r="BR35" s="24">
        <v>0</v>
      </c>
      <c r="BS35" s="24">
        <v>0</v>
      </c>
      <c r="BT35" s="24">
        <v>0</v>
      </c>
      <c r="BU35" s="24">
        <v>0</v>
      </c>
      <c r="BV35" s="97">
        <v>0</v>
      </c>
      <c r="BW35" s="24">
        <v>0</v>
      </c>
      <c r="BX35" s="24">
        <v>0</v>
      </c>
      <c r="BY35" s="24">
        <v>0</v>
      </c>
      <c r="BZ35" s="24">
        <v>0</v>
      </c>
    </row>
    <row r="36" spans="1:78" x14ac:dyDescent="0.2">
      <c r="A36" s="44" t="s">
        <v>171</v>
      </c>
      <c r="B36" s="24">
        <v>110.767</v>
      </c>
      <c r="C36" s="24">
        <v>125.723</v>
      </c>
      <c r="D36" s="97">
        <v>113.3</v>
      </c>
      <c r="E36" s="24">
        <v>113.3</v>
      </c>
      <c r="F36" s="24">
        <v>123.932</v>
      </c>
      <c r="G36" s="24">
        <v>111.54</v>
      </c>
      <c r="H36" s="24">
        <v>113.17700000000001</v>
      </c>
      <c r="I36" s="97">
        <v>131.44</v>
      </c>
      <c r="J36" s="24">
        <v>131.44</v>
      </c>
      <c r="K36" s="24">
        <v>133.99</v>
      </c>
      <c r="L36" s="24">
        <v>141.14400000000001</v>
      </c>
      <c r="M36" s="24">
        <v>129.69</v>
      </c>
      <c r="N36" s="97">
        <v>140.24200000000022</v>
      </c>
      <c r="O36" s="24">
        <v>140.24200000000022</v>
      </c>
      <c r="P36" s="24">
        <v>90.113</v>
      </c>
      <c r="Q36" s="24">
        <v>81.668000000000006</v>
      </c>
      <c r="R36" s="24">
        <v>59.119</v>
      </c>
      <c r="S36" s="97">
        <v>48.351999999999997</v>
      </c>
      <c r="T36" s="24">
        <v>48.351999999999997</v>
      </c>
      <c r="U36" s="24">
        <v>50.451000000000001</v>
      </c>
      <c r="V36" s="24">
        <v>53.579000000000001</v>
      </c>
      <c r="W36" s="24">
        <v>53.712000000000003</v>
      </c>
      <c r="X36" s="97">
        <v>43.921999999999997</v>
      </c>
      <c r="Y36" s="24">
        <v>43.921999999999997</v>
      </c>
      <c r="Z36" s="24">
        <v>81.331999999999994</v>
      </c>
      <c r="AA36" s="24">
        <v>71.344999999999999</v>
      </c>
      <c r="AB36" s="24">
        <v>79.656000000000006</v>
      </c>
      <c r="AC36" s="97">
        <v>90.21</v>
      </c>
      <c r="AD36" s="24">
        <v>90.21</v>
      </c>
      <c r="AE36" s="24">
        <v>45.41</v>
      </c>
      <c r="AF36" s="24">
        <v>46.518000000000001</v>
      </c>
      <c r="AG36" s="24">
        <v>41.218000000000004</v>
      </c>
      <c r="AH36" s="97">
        <v>48.619</v>
      </c>
      <c r="AI36" s="24">
        <v>48.619</v>
      </c>
      <c r="AJ36" s="24">
        <v>48.094999999999999</v>
      </c>
      <c r="AK36" s="24">
        <v>53.18</v>
      </c>
      <c r="AL36" s="24">
        <v>52.627000000000002</v>
      </c>
      <c r="AM36" s="97">
        <v>29.454000000000001</v>
      </c>
      <c r="AN36" s="24">
        <v>29.454000000000001</v>
      </c>
      <c r="AO36" s="24">
        <v>30.443000000000001</v>
      </c>
      <c r="AP36" s="24">
        <v>51.632999999999925</v>
      </c>
      <c r="AQ36" s="24">
        <v>54.981999999999971</v>
      </c>
      <c r="AR36" s="97">
        <v>49.074792419999994</v>
      </c>
      <c r="AS36" s="24">
        <v>49.074792419999994</v>
      </c>
      <c r="AT36" s="24">
        <v>155.476</v>
      </c>
      <c r="AU36" s="24">
        <v>155.80099999999999</v>
      </c>
      <c r="AV36" s="24">
        <v>173.17099999999999</v>
      </c>
      <c r="AW36" s="97">
        <v>178.59799999999996</v>
      </c>
      <c r="AX36" s="24">
        <v>178.59799999999996</v>
      </c>
      <c r="AY36" s="24">
        <v>90.617000000000019</v>
      </c>
      <c r="AZ36" s="24">
        <v>83.216999999999985</v>
      </c>
      <c r="BA36" s="24">
        <v>79.942000000000007</v>
      </c>
      <c r="BB36" s="97">
        <v>75.169999999999987</v>
      </c>
      <c r="BC36" s="24">
        <v>75.169999999999987</v>
      </c>
      <c r="BD36" s="24">
        <v>42.609999999999985</v>
      </c>
      <c r="BE36" s="24">
        <v>35.695000000000022</v>
      </c>
      <c r="BF36" s="24">
        <v>29.934999999999945</v>
      </c>
      <c r="BG36" s="97">
        <v>42.649000000000001</v>
      </c>
      <c r="BH36" s="24">
        <v>42.649000000000001</v>
      </c>
      <c r="BI36" s="24">
        <v>68.629000000000005</v>
      </c>
      <c r="BJ36" s="24">
        <v>67.852999999999994</v>
      </c>
      <c r="BK36" s="24">
        <v>66.587000000000003</v>
      </c>
      <c r="BL36" s="97">
        <v>66.685000000000002</v>
      </c>
      <c r="BM36" s="24">
        <v>66.685000000000002</v>
      </c>
      <c r="BN36" s="24">
        <v>121.09399999999999</v>
      </c>
      <c r="BO36" s="24">
        <v>55.152999999999999</v>
      </c>
      <c r="BP36" s="24">
        <v>45.009</v>
      </c>
      <c r="BQ36" s="97">
        <v>42.914999999999999</v>
      </c>
      <c r="BR36" s="24">
        <v>42.914999999999999</v>
      </c>
      <c r="BS36" s="24">
        <v>27.363999999999919</v>
      </c>
      <c r="BT36" s="24">
        <v>38.866</v>
      </c>
      <c r="BU36" s="24">
        <v>63.670693490000076</v>
      </c>
      <c r="BV36" s="97">
        <v>50.055</v>
      </c>
      <c r="BW36" s="24">
        <v>50.055</v>
      </c>
      <c r="BX36" s="24">
        <v>68.3519441271049</v>
      </c>
      <c r="BY36" s="24">
        <v>36.627967777104104</v>
      </c>
      <c r="BZ36" s="24">
        <v>19.443291227659479</v>
      </c>
    </row>
    <row r="37" spans="1:78" s="55" customFormat="1" x14ac:dyDescent="0.2">
      <c r="A37" s="34" t="s">
        <v>221</v>
      </c>
      <c r="B37" s="54">
        <v>1534.624</v>
      </c>
      <c r="C37" s="54">
        <v>1358.3969999999999</v>
      </c>
      <c r="D37" s="108">
        <v>1204.9000000000001</v>
      </c>
      <c r="E37" s="54">
        <v>1204.9000000000001</v>
      </c>
      <c r="F37" s="54">
        <v>1241.576</v>
      </c>
      <c r="G37" s="54">
        <v>1199.3330000000001</v>
      </c>
      <c r="H37" s="54">
        <v>1107.182</v>
      </c>
      <c r="I37" s="108">
        <v>956.35500000000002</v>
      </c>
      <c r="J37" s="54">
        <v>956.35500000000002</v>
      </c>
      <c r="K37" s="54">
        <v>956.53899999999999</v>
      </c>
      <c r="L37" s="54">
        <v>871.44600000000003</v>
      </c>
      <c r="M37" s="54">
        <v>896.14099999999996</v>
      </c>
      <c r="N37" s="108">
        <v>864.43687</v>
      </c>
      <c r="O37" s="54">
        <v>864.43687</v>
      </c>
      <c r="P37" s="54">
        <v>899.732844</v>
      </c>
      <c r="Q37" s="54">
        <v>693.85613898999998</v>
      </c>
      <c r="R37" s="54">
        <v>676.74699999999996</v>
      </c>
      <c r="S37" s="108">
        <v>717.61199999999997</v>
      </c>
      <c r="T37" s="54">
        <v>717.61199999999997</v>
      </c>
      <c r="U37" s="54">
        <v>848.82399999999996</v>
      </c>
      <c r="V37" s="54">
        <v>1047.08</v>
      </c>
      <c r="W37" s="54">
        <v>1155.672</v>
      </c>
      <c r="X37" s="108">
        <v>1212.6279999999999</v>
      </c>
      <c r="Y37" s="54">
        <v>1212.6279999999999</v>
      </c>
      <c r="Z37" s="54">
        <v>1487.578</v>
      </c>
      <c r="AA37" s="54">
        <v>1495.952</v>
      </c>
      <c r="AB37" s="54">
        <v>1476.376</v>
      </c>
      <c r="AC37" s="108">
        <v>1518.1210000000001</v>
      </c>
      <c r="AD37" s="54">
        <v>1518.1210000000001</v>
      </c>
      <c r="AE37" s="54">
        <v>1480.4570000000001</v>
      </c>
      <c r="AF37" s="54">
        <v>1408.05</v>
      </c>
      <c r="AG37" s="54">
        <v>1371.096</v>
      </c>
      <c r="AH37" s="108">
        <v>1351.7093</v>
      </c>
      <c r="AI37" s="54">
        <v>1351.7093</v>
      </c>
      <c r="AJ37" s="54">
        <v>1304.364</v>
      </c>
      <c r="AK37" s="54">
        <v>1252.3789999999999</v>
      </c>
      <c r="AL37" s="54">
        <v>1201.0119999999999</v>
      </c>
      <c r="AM37" s="108">
        <v>1203.7739999999999</v>
      </c>
      <c r="AN37" s="54">
        <v>1203.7739999999999</v>
      </c>
      <c r="AO37" s="54">
        <v>1218.079</v>
      </c>
      <c r="AP37" s="54">
        <v>1190.373</v>
      </c>
      <c r="AQ37" s="54">
        <v>1209.8420000000001</v>
      </c>
      <c r="AR37" s="108">
        <v>1163.739</v>
      </c>
      <c r="AS37" s="54">
        <v>1163.739</v>
      </c>
      <c r="AT37" s="54">
        <v>1126.789</v>
      </c>
      <c r="AU37" s="54">
        <v>1094.645</v>
      </c>
      <c r="AV37" s="54">
        <v>1100.854</v>
      </c>
      <c r="AW37" s="108">
        <v>1075.6220000000001</v>
      </c>
      <c r="AX37" s="54">
        <v>1075.6220000000001</v>
      </c>
      <c r="AY37" s="54">
        <v>1158.067</v>
      </c>
      <c r="AZ37" s="54">
        <v>1141.6420000000001</v>
      </c>
      <c r="BA37" s="54">
        <v>1132.212</v>
      </c>
      <c r="BB37" s="108">
        <v>1126.8140000000001</v>
      </c>
      <c r="BC37" s="54">
        <v>1126.8140000000001</v>
      </c>
      <c r="BD37" s="54">
        <v>1137.742</v>
      </c>
      <c r="BE37" s="54">
        <v>1124.9960000000001</v>
      </c>
      <c r="BF37" s="54">
        <v>1106.5840000000001</v>
      </c>
      <c r="BG37" s="108">
        <v>1082.346</v>
      </c>
      <c r="BH37" s="54">
        <v>1082.346</v>
      </c>
      <c r="BI37" s="54">
        <v>1049.145</v>
      </c>
      <c r="BJ37" s="54">
        <v>1074.5899999999999</v>
      </c>
      <c r="BK37" s="54">
        <v>1092.335</v>
      </c>
      <c r="BL37" s="108">
        <v>1152.5810000000001</v>
      </c>
      <c r="BM37" s="54">
        <v>1152.5810000000001</v>
      </c>
      <c r="BN37" s="54">
        <v>1719.653</v>
      </c>
      <c r="BO37" s="54">
        <v>1773.473</v>
      </c>
      <c r="BP37" s="54">
        <v>1835.7239999999999</v>
      </c>
      <c r="BQ37" s="108">
        <v>1876.7090000000001</v>
      </c>
      <c r="BR37" s="54">
        <v>1876.7090000000001</v>
      </c>
      <c r="BS37" s="54">
        <v>2022.5350000000001</v>
      </c>
      <c r="BT37" s="54">
        <v>1508.6771659000001</v>
      </c>
      <c r="BU37" s="54">
        <v>2052.5219999999999</v>
      </c>
      <c r="BV37" s="108">
        <v>2083.2772889149996</v>
      </c>
      <c r="BW37" s="54">
        <v>2083.2772889149996</v>
      </c>
      <c r="BX37" s="54">
        <v>2104.7310689710253</v>
      </c>
      <c r="BY37" s="54">
        <v>1891.4721194736387</v>
      </c>
      <c r="BZ37" s="54">
        <v>1853.0473910501557</v>
      </c>
    </row>
    <row r="38" spans="1:78" x14ac:dyDescent="0.2">
      <c r="A38" s="44" t="s">
        <v>222</v>
      </c>
      <c r="B38" s="24">
        <v>1539.0170000000001</v>
      </c>
      <c r="C38" s="24">
        <v>1357.8989999999999</v>
      </c>
      <c r="D38" s="97">
        <v>1199.5999999999999</v>
      </c>
      <c r="E38" s="24">
        <v>1199.5999999999999</v>
      </c>
      <c r="F38" s="24">
        <v>1227.2840000000001</v>
      </c>
      <c r="G38" s="24">
        <v>1179.662</v>
      </c>
      <c r="H38" s="24">
        <v>1083.7239999999999</v>
      </c>
      <c r="I38" s="97">
        <v>946.78599999999994</v>
      </c>
      <c r="J38" s="24">
        <v>946.78599999999994</v>
      </c>
      <c r="K38" s="24">
        <v>946.01199999999994</v>
      </c>
      <c r="L38" s="24">
        <v>869.36500000000001</v>
      </c>
      <c r="M38" s="24">
        <v>863.54899999999998</v>
      </c>
      <c r="N38" s="97">
        <v>859.52386999999999</v>
      </c>
      <c r="O38" s="24">
        <v>859.52386999999999</v>
      </c>
      <c r="P38" s="24">
        <v>895.29084399999999</v>
      </c>
      <c r="Q38" s="24">
        <v>687.81913899000006</v>
      </c>
      <c r="R38" s="24">
        <v>673.13</v>
      </c>
      <c r="S38" s="97">
        <v>712.274</v>
      </c>
      <c r="T38" s="24">
        <v>712.274</v>
      </c>
      <c r="U38" s="24">
        <v>843.68</v>
      </c>
      <c r="V38" s="24">
        <v>1041.2909999999999</v>
      </c>
      <c r="W38" s="24">
        <v>1147.8869999999999</v>
      </c>
      <c r="X38" s="97">
        <v>1203.413</v>
      </c>
      <c r="Y38" s="24">
        <v>1203.413</v>
      </c>
      <c r="Z38" s="24">
        <v>1480.6790000000001</v>
      </c>
      <c r="AA38" s="24">
        <v>1489.3969999999999</v>
      </c>
      <c r="AB38" s="24">
        <v>1469.0940000000001</v>
      </c>
      <c r="AC38" s="97">
        <v>1517.63</v>
      </c>
      <c r="AD38" s="24">
        <v>1517.63</v>
      </c>
      <c r="AE38" s="24">
        <v>1479.0630000000001</v>
      </c>
      <c r="AF38" s="24">
        <v>1407.144</v>
      </c>
      <c r="AG38" s="24">
        <v>1370.203</v>
      </c>
      <c r="AH38" s="97">
        <v>1350.6213</v>
      </c>
      <c r="AI38" s="24">
        <v>1350.6213</v>
      </c>
      <c r="AJ38" s="24">
        <v>1303.329</v>
      </c>
      <c r="AK38" s="24">
        <v>1251.4349999999999</v>
      </c>
      <c r="AL38" s="24">
        <v>1200.001</v>
      </c>
      <c r="AM38" s="97">
        <v>1197.673</v>
      </c>
      <c r="AN38" s="24">
        <v>1197.673</v>
      </c>
      <c r="AO38" s="24">
        <v>1211.7180000000001</v>
      </c>
      <c r="AP38" s="24">
        <v>1184.8320000000001</v>
      </c>
      <c r="AQ38" s="24">
        <v>1204.6670000000001</v>
      </c>
      <c r="AR38" s="97">
        <v>1158.692</v>
      </c>
      <c r="AS38" s="24">
        <v>1158.692</v>
      </c>
      <c r="AT38" s="24">
        <v>1121.0229999999999</v>
      </c>
      <c r="AU38" s="24">
        <v>1088.598</v>
      </c>
      <c r="AV38" s="24">
        <v>1068.5550000000001</v>
      </c>
      <c r="AW38" s="97">
        <v>1049.126</v>
      </c>
      <c r="AX38" s="24">
        <v>1049.126</v>
      </c>
      <c r="AY38" s="24">
        <v>1128.4459999999999</v>
      </c>
      <c r="AZ38" s="24">
        <v>1104.912</v>
      </c>
      <c r="BA38" s="24">
        <v>1096.2629999999999</v>
      </c>
      <c r="BB38" s="97">
        <v>1090.9360000000001</v>
      </c>
      <c r="BC38" s="24">
        <v>1090.9360000000001</v>
      </c>
      <c r="BD38" s="24">
        <v>1103.393</v>
      </c>
      <c r="BE38" s="24">
        <v>1091.018</v>
      </c>
      <c r="BF38" s="24">
        <v>1070.45</v>
      </c>
      <c r="BG38" s="97">
        <v>1058.4770000000001</v>
      </c>
      <c r="BH38" s="24">
        <v>1058.4770000000001</v>
      </c>
      <c r="BI38" s="24">
        <v>1024.864</v>
      </c>
      <c r="BJ38" s="24">
        <v>1049.799</v>
      </c>
      <c r="BK38" s="24">
        <v>1067.7819999999999</v>
      </c>
      <c r="BL38" s="97">
        <v>1127.97</v>
      </c>
      <c r="BM38" s="24">
        <v>1127.97</v>
      </c>
      <c r="BN38" s="24">
        <v>1683.5940000000001</v>
      </c>
      <c r="BO38" s="24">
        <v>1735.903</v>
      </c>
      <c r="BP38" s="24">
        <v>1797.55</v>
      </c>
      <c r="BQ38" s="97">
        <v>1841.829</v>
      </c>
      <c r="BR38" s="24">
        <v>1841.829</v>
      </c>
      <c r="BS38" s="24">
        <v>2022.5350000000001</v>
      </c>
      <c r="BT38" s="24">
        <v>1486.2491659</v>
      </c>
      <c r="BU38" s="24">
        <v>2037.5070000000001</v>
      </c>
      <c r="BV38" s="97">
        <v>2083.2366084699997</v>
      </c>
      <c r="BW38" s="24">
        <v>2083.2366084699997</v>
      </c>
      <c r="BX38" s="24">
        <v>2104.7310689710253</v>
      </c>
      <c r="BY38" s="24">
        <v>1891.4721194736387</v>
      </c>
      <c r="BZ38" s="24">
        <v>1853.0473910501557</v>
      </c>
    </row>
    <row r="39" spans="1:78" x14ac:dyDescent="0.2">
      <c r="A39" s="44" t="s">
        <v>223</v>
      </c>
      <c r="B39" s="24">
        <v>-4.3929999999999998</v>
      </c>
      <c r="C39" s="24">
        <v>0.498</v>
      </c>
      <c r="D39" s="97">
        <v>5.3</v>
      </c>
      <c r="E39" s="24">
        <v>5.3</v>
      </c>
      <c r="F39" s="24">
        <v>14.292</v>
      </c>
      <c r="G39" s="24">
        <v>19.670999999999999</v>
      </c>
      <c r="H39" s="24">
        <v>23.457999999999998</v>
      </c>
      <c r="I39" s="97">
        <v>9.5690000000000008</v>
      </c>
      <c r="J39" s="24">
        <v>9.5690000000000008</v>
      </c>
      <c r="K39" s="24">
        <v>10.526999999999999</v>
      </c>
      <c r="L39" s="24">
        <v>2.081</v>
      </c>
      <c r="M39" s="24">
        <v>32.591999999999999</v>
      </c>
      <c r="N39" s="97">
        <v>4.9130000000000003</v>
      </c>
      <c r="O39" s="24">
        <v>4.9130000000000003</v>
      </c>
      <c r="P39" s="24">
        <v>4.4420000000000002</v>
      </c>
      <c r="Q39" s="24">
        <v>6.0369999999999999</v>
      </c>
      <c r="R39" s="24">
        <v>3.617</v>
      </c>
      <c r="S39" s="97">
        <v>5.3380000000000001</v>
      </c>
      <c r="T39" s="24">
        <v>5.3380000000000001</v>
      </c>
      <c r="U39" s="24">
        <v>5.1440000000000001</v>
      </c>
      <c r="V39" s="24">
        <v>5.7889999999999997</v>
      </c>
      <c r="W39" s="24">
        <v>7.7850000000000001</v>
      </c>
      <c r="X39" s="97">
        <v>9.2149999999999999</v>
      </c>
      <c r="Y39" s="24">
        <v>9.2149999999999999</v>
      </c>
      <c r="Z39" s="24">
        <v>6.899</v>
      </c>
      <c r="AA39" s="24">
        <v>6.5549999999999997</v>
      </c>
      <c r="AB39" s="24">
        <v>7.282</v>
      </c>
      <c r="AC39" s="97">
        <v>0.49099999999999999</v>
      </c>
      <c r="AD39" s="24">
        <v>0.49099999999999999</v>
      </c>
      <c r="AE39" s="24">
        <v>1.3939999999999999</v>
      </c>
      <c r="AF39" s="24">
        <v>0.90600000000000003</v>
      </c>
      <c r="AG39" s="24">
        <v>0.89300000000000002</v>
      </c>
      <c r="AH39" s="97">
        <v>1.0880000000000001</v>
      </c>
      <c r="AI39" s="24">
        <v>1.0880000000000001</v>
      </c>
      <c r="AJ39" s="24">
        <v>1.0349999999999999</v>
      </c>
      <c r="AK39" s="24">
        <v>0.94399999999999995</v>
      </c>
      <c r="AL39" s="24">
        <v>1.0109999999999999</v>
      </c>
      <c r="AM39" s="97">
        <v>6.101</v>
      </c>
      <c r="AN39" s="24">
        <v>6.101</v>
      </c>
      <c r="AO39" s="24">
        <v>6.3609999999999998</v>
      </c>
      <c r="AP39" s="24">
        <v>5.5410000000000004</v>
      </c>
      <c r="AQ39" s="24">
        <v>5.1749999999999998</v>
      </c>
      <c r="AR39" s="97">
        <v>5.0469999999999997</v>
      </c>
      <c r="AS39" s="24">
        <v>5.0469999999999997</v>
      </c>
      <c r="AT39" s="24">
        <v>5.766</v>
      </c>
      <c r="AU39" s="24">
        <v>6.0469999999999997</v>
      </c>
      <c r="AV39" s="24">
        <v>32.298999999999999</v>
      </c>
      <c r="AW39" s="97">
        <v>26.495999999999999</v>
      </c>
      <c r="AX39" s="24">
        <v>26.495999999999999</v>
      </c>
      <c r="AY39" s="24">
        <v>29.620999999999999</v>
      </c>
      <c r="AZ39" s="24">
        <v>36.729999999999997</v>
      </c>
      <c r="BA39" s="24">
        <v>35.948999999999998</v>
      </c>
      <c r="BB39" s="97">
        <v>35.878</v>
      </c>
      <c r="BC39" s="24">
        <v>35.878</v>
      </c>
      <c r="BD39" s="24">
        <v>34.348999999999997</v>
      </c>
      <c r="BE39" s="24">
        <v>33.978000000000002</v>
      </c>
      <c r="BF39" s="24">
        <v>36.134</v>
      </c>
      <c r="BG39" s="97">
        <v>23.869</v>
      </c>
      <c r="BH39" s="24">
        <v>23.869</v>
      </c>
      <c r="BI39" s="24">
        <v>24.280999999999999</v>
      </c>
      <c r="BJ39" s="24">
        <v>24.791</v>
      </c>
      <c r="BK39" s="24">
        <v>24.553000000000001</v>
      </c>
      <c r="BL39" s="97">
        <v>24.611000000000001</v>
      </c>
      <c r="BM39" s="24">
        <v>24.611000000000001</v>
      </c>
      <c r="BN39" s="24">
        <v>36.058999999999997</v>
      </c>
      <c r="BO39" s="24">
        <v>37.57</v>
      </c>
      <c r="BP39" s="24">
        <v>38.173999999999999</v>
      </c>
      <c r="BQ39" s="97">
        <v>34.880000000000003</v>
      </c>
      <c r="BR39" s="24">
        <v>34.880000000000003</v>
      </c>
      <c r="BS39" s="24">
        <v>0</v>
      </c>
      <c r="BT39" s="24">
        <v>22.428000000000001</v>
      </c>
      <c r="BU39" s="24">
        <v>15</v>
      </c>
      <c r="BV39" s="97">
        <v>4.0680444999999878E-2</v>
      </c>
      <c r="BW39" s="24">
        <v>4.0680444999999878E-2</v>
      </c>
      <c r="BX39" s="24">
        <v>0</v>
      </c>
      <c r="BY39" s="24">
        <v>0</v>
      </c>
      <c r="BZ39" s="24">
        <v>0</v>
      </c>
    </row>
    <row r="40" spans="1:78" s="55" customFormat="1" x14ac:dyDescent="0.2">
      <c r="A40" s="34" t="s">
        <v>224</v>
      </c>
      <c r="B40" s="54">
        <v>7095.4849999999997</v>
      </c>
      <c r="C40" s="54">
        <v>7096.36</v>
      </c>
      <c r="D40" s="108">
        <v>6625.5</v>
      </c>
      <c r="E40" s="54">
        <v>6625.5</v>
      </c>
      <c r="F40" s="54">
        <v>6190.364579</v>
      </c>
      <c r="G40" s="54">
        <v>5850.5779416752139</v>
      </c>
      <c r="H40" s="54">
        <v>5138.5259999999998</v>
      </c>
      <c r="I40" s="108">
        <v>5348.9369999999999</v>
      </c>
      <c r="J40" s="54">
        <v>5348.9369999999999</v>
      </c>
      <c r="K40" s="54">
        <v>4920.0609999999997</v>
      </c>
      <c r="L40" s="54">
        <v>4699.3580000000002</v>
      </c>
      <c r="M40" s="54">
        <v>4557.299858899999</v>
      </c>
      <c r="N40" s="108">
        <v>4545.1444638800003</v>
      </c>
      <c r="O40" s="54">
        <v>4545.1444638800003</v>
      </c>
      <c r="P40" s="54">
        <v>4561.6169877000002</v>
      </c>
      <c r="Q40" s="54">
        <v>4306.5258232300002</v>
      </c>
      <c r="R40" s="54">
        <v>4176.8582062999994</v>
      </c>
      <c r="S40" s="108">
        <v>4128.3541692499994</v>
      </c>
      <c r="T40" s="54">
        <v>4128.3541692499994</v>
      </c>
      <c r="U40" s="54">
        <v>4279.92149144</v>
      </c>
      <c r="V40" s="54">
        <v>4408.9359162000001</v>
      </c>
      <c r="W40" s="54">
        <v>4369.9714409800008</v>
      </c>
      <c r="X40" s="108">
        <v>4441.4970000000003</v>
      </c>
      <c r="Y40" s="54">
        <v>4441.4970000000003</v>
      </c>
      <c r="Z40" s="54">
        <v>4580.9480000000003</v>
      </c>
      <c r="AA40" s="54">
        <v>4434.6869999999999</v>
      </c>
      <c r="AB40" s="54">
        <v>4165.4170000000004</v>
      </c>
      <c r="AC40" s="108">
        <v>4236.7192500000001</v>
      </c>
      <c r="AD40" s="54">
        <v>4236.7192500000001</v>
      </c>
      <c r="AE40" s="54">
        <v>4109.366</v>
      </c>
      <c r="AF40" s="54">
        <v>4138.3119999999999</v>
      </c>
      <c r="AG40" s="54">
        <v>3569.6689999999999</v>
      </c>
      <c r="AH40" s="108">
        <v>3478.4852999999998</v>
      </c>
      <c r="AI40" s="54">
        <v>3478.4852999999998</v>
      </c>
      <c r="AJ40" s="54">
        <v>3164.92</v>
      </c>
      <c r="AK40" s="54">
        <v>3005.6129999999998</v>
      </c>
      <c r="AL40" s="54">
        <v>2747.373</v>
      </c>
      <c r="AM40" s="108">
        <v>2621.0392881399998</v>
      </c>
      <c r="AN40" s="54">
        <v>2621.0392881399998</v>
      </c>
      <c r="AO40" s="54">
        <v>2525.3609999999999</v>
      </c>
      <c r="AP40" s="54">
        <v>2311.0839999999998</v>
      </c>
      <c r="AQ40" s="54">
        <v>2309.58</v>
      </c>
      <c r="AR40" s="108">
        <v>2135.1779999999999</v>
      </c>
      <c r="AS40" s="54">
        <v>2135.1779999999999</v>
      </c>
      <c r="AT40" s="54">
        <v>2034.1030000000001</v>
      </c>
      <c r="AU40" s="54">
        <v>1920.309</v>
      </c>
      <c r="AV40" s="54">
        <v>1888.7860000000001</v>
      </c>
      <c r="AW40" s="108">
        <v>1862.1490000000001</v>
      </c>
      <c r="AX40" s="54">
        <v>1862.1490000000001</v>
      </c>
      <c r="AY40" s="54">
        <v>1902.0910000000001</v>
      </c>
      <c r="AZ40" s="54">
        <v>1956.3130000000001</v>
      </c>
      <c r="BA40" s="54">
        <v>1986.3419999999999</v>
      </c>
      <c r="BB40" s="108">
        <v>1905.66</v>
      </c>
      <c r="BC40" s="54">
        <v>1905.66</v>
      </c>
      <c r="BD40" s="54">
        <v>1964.4049999999997</v>
      </c>
      <c r="BE40" s="54">
        <v>1983.6580000000001</v>
      </c>
      <c r="BF40" s="54">
        <v>2149.2809999999999</v>
      </c>
      <c r="BG40" s="108">
        <v>2125.1889999999999</v>
      </c>
      <c r="BH40" s="54">
        <v>2125.1889999999999</v>
      </c>
      <c r="BI40" s="54">
        <v>2237.482</v>
      </c>
      <c r="BJ40" s="54">
        <v>2253.9870000000001</v>
      </c>
      <c r="BK40" s="54">
        <v>2307.5430000000001</v>
      </c>
      <c r="BL40" s="108">
        <v>2441.8360000000002</v>
      </c>
      <c r="BM40" s="54">
        <v>2441.8360000000002</v>
      </c>
      <c r="BN40" s="54">
        <v>3224.9929999999999</v>
      </c>
      <c r="BO40" s="54">
        <v>3251.8780000000002</v>
      </c>
      <c r="BP40" s="54">
        <v>3241.8620000000001</v>
      </c>
      <c r="BQ40" s="108">
        <v>3302.0709999999999</v>
      </c>
      <c r="BR40" s="54">
        <v>3302.0709999999999</v>
      </c>
      <c r="BS40" s="54">
        <v>3523.84</v>
      </c>
      <c r="BT40" s="54">
        <v>3644.8601658999996</v>
      </c>
      <c r="BU40" s="54">
        <v>3542.3679999999999</v>
      </c>
      <c r="BV40" s="108">
        <v>3488.5243028943323</v>
      </c>
      <c r="BW40" s="54">
        <v>3488.5243028943323</v>
      </c>
      <c r="BX40" s="54">
        <v>3561.8950861955382</v>
      </c>
      <c r="BY40" s="54">
        <v>3399.5533044983022</v>
      </c>
      <c r="BZ40" s="54">
        <v>3167.867232114133</v>
      </c>
    </row>
    <row r="41" spans="1:78" x14ac:dyDescent="0.2">
      <c r="B41" s="37"/>
      <c r="C41" s="37"/>
      <c r="D41" s="37"/>
      <c r="E41" s="37"/>
      <c r="F41" s="37"/>
      <c r="G41" s="37"/>
      <c r="H41" s="37"/>
      <c r="I41" s="37"/>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row>
    <row r="42" spans="1:78" x14ac:dyDescent="0.2">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x14ac:dyDescent="0.2">
      <c r="A43" s="45" t="s">
        <v>99</v>
      </c>
      <c r="B43" s="46"/>
      <c r="C43" s="46"/>
      <c r="D43" s="46"/>
      <c r="E43" s="46"/>
      <c r="F43" s="46"/>
      <c r="G43" s="46"/>
      <c r="H43" s="46"/>
      <c r="I43" s="46"/>
      <c r="J43" s="46"/>
      <c r="K43" s="46"/>
      <c r="L43" s="46"/>
      <c r="M43" s="46"/>
      <c r="N43" s="46"/>
      <c r="O43" s="46"/>
      <c r="P43" s="46"/>
      <c r="Q43" s="46"/>
      <c r="R43" s="46"/>
      <c r="S43" s="46"/>
      <c r="T43" s="46"/>
      <c r="AV43" s="37"/>
      <c r="AW43" s="37"/>
      <c r="AX43" s="37"/>
      <c r="AY43" s="37"/>
      <c r="AZ43" s="37"/>
      <c r="BA43" s="37"/>
      <c r="BB43" s="37"/>
      <c r="BC43" s="37"/>
      <c r="BD43" s="37"/>
      <c r="BE43" s="37"/>
      <c r="BG43" s="37"/>
      <c r="BH43" s="37"/>
      <c r="BI43" s="37"/>
      <c r="BJ43" s="37"/>
    </row>
    <row r="44" spans="1:78" x14ac:dyDescent="0.2">
      <c r="A44" s="47" t="s">
        <v>100</v>
      </c>
      <c r="B44" s="46"/>
      <c r="C44" s="46"/>
      <c r="D44" s="46"/>
      <c r="E44" s="46"/>
      <c r="F44" s="46"/>
      <c r="G44" s="46"/>
      <c r="H44" s="46"/>
      <c r="I44" s="46"/>
      <c r="J44" s="46"/>
      <c r="K44" s="46"/>
      <c r="L44" s="46"/>
      <c r="M44" s="46"/>
      <c r="N44" s="46"/>
      <c r="O44" s="46"/>
      <c r="P44" s="46"/>
      <c r="Q44" s="46"/>
      <c r="R44" s="46"/>
      <c r="S44" s="46"/>
      <c r="T44" s="48"/>
      <c r="AZ44" s="49"/>
      <c r="BE44" s="49"/>
    </row>
    <row r="45" spans="1:78" x14ac:dyDescent="0.2">
      <c r="A45" s="47" t="s">
        <v>101</v>
      </c>
      <c r="B45" s="48"/>
      <c r="C45" s="48"/>
      <c r="D45" s="48"/>
      <c r="E45" s="48"/>
      <c r="F45" s="48"/>
      <c r="G45" s="48"/>
      <c r="H45" s="48"/>
      <c r="I45" s="48"/>
      <c r="J45" s="48"/>
      <c r="K45" s="48"/>
      <c r="L45" s="48"/>
      <c r="M45" s="48"/>
      <c r="N45" s="48"/>
      <c r="O45" s="48"/>
      <c r="P45" s="48"/>
      <c r="Q45" s="48"/>
      <c r="R45" s="48"/>
      <c r="S45" s="48"/>
      <c r="T45" s="46"/>
      <c r="AZ45" s="50"/>
      <c r="BE45" s="50"/>
    </row>
    <row r="46" spans="1:78" x14ac:dyDescent="0.2">
      <c r="A46" s="51"/>
    </row>
    <row r="47" spans="1:78" x14ac:dyDescent="0.2">
      <c r="A47" s="47" t="s">
        <v>102</v>
      </c>
    </row>
    <row r="48" spans="1:78" x14ac:dyDescent="0.2">
      <c r="A48" s="45" t="s">
        <v>103</v>
      </c>
    </row>
    <row r="49" spans="1:1" x14ac:dyDescent="0.2">
      <c r="A49" s="45"/>
    </row>
    <row r="50" spans="1:1" x14ac:dyDescent="0.2">
      <c r="A50" s="47" t="s">
        <v>278</v>
      </c>
    </row>
    <row r="51" spans="1:1" x14ac:dyDescent="0.2">
      <c r="A51" s="45" t="s">
        <v>279</v>
      </c>
    </row>
    <row r="52" spans="1:1" x14ac:dyDescent="0.2">
      <c r="A52" s="45"/>
    </row>
    <row r="53" spans="1:1" x14ac:dyDescent="0.2">
      <c r="A53" s="47" t="s">
        <v>104</v>
      </c>
    </row>
    <row r="54" spans="1:1" x14ac:dyDescent="0.2">
      <c r="A54" s="45" t="s">
        <v>105</v>
      </c>
    </row>
    <row r="55" spans="1:1" x14ac:dyDescent="0.2">
      <c r="A55" s="51"/>
    </row>
    <row r="56" spans="1:1" x14ac:dyDescent="0.2">
      <c r="A56" s="47" t="s">
        <v>232</v>
      </c>
    </row>
    <row r="57" spans="1:1" x14ac:dyDescent="0.2">
      <c r="A57" s="45" t="s">
        <v>257</v>
      </c>
    </row>
    <row r="58" spans="1:1" x14ac:dyDescent="0.2">
      <c r="A58" s="51"/>
    </row>
  </sheetData>
  <pageMargins left="0.511811024" right="0.511811024" top="0.78740157499999996" bottom="0.78740157499999996" header="0.31496062000000002" footer="0.31496062000000002"/>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1792A-6564-448C-98B4-8FBE36C382FC}">
  <sheetPr codeName="Planilha13"/>
  <dimension ref="A5:BZ51"/>
  <sheetViews>
    <sheetView showGridLines="0" zoomScale="80" zoomScaleNormal="80" workbookViewId="0">
      <selection activeCell="B22" sqref="B22"/>
    </sheetView>
  </sheetViews>
  <sheetFormatPr defaultColWidth="8.7109375" defaultRowHeight="12.75" x14ac:dyDescent="0.2"/>
  <cols>
    <col min="1" max="1" width="50.140625" style="4" customWidth="1"/>
    <col min="2" max="78" width="14.5703125" style="4" customWidth="1"/>
    <col min="79" max="16384" width="8.7109375" style="4"/>
  </cols>
  <sheetData>
    <row r="5" spans="1:78" s="5" customFormat="1" x14ac:dyDescent="0.2">
      <c r="A5" s="10"/>
    </row>
    <row r="6" spans="1:78" x14ac:dyDescent="0.2">
      <c r="A6" s="13" t="s">
        <v>182</v>
      </c>
      <c r="D6" s="50"/>
      <c r="I6" s="50"/>
      <c r="N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c r="BN6" s="50"/>
      <c r="BO6" s="50"/>
      <c r="BP6" s="50"/>
      <c r="BQ6" s="50"/>
      <c r="BR6" s="50"/>
      <c r="BS6" s="50"/>
      <c r="BT6" s="50"/>
      <c r="BU6" s="50"/>
      <c r="BV6" s="50"/>
      <c r="BW6" s="50"/>
      <c r="BX6" s="50"/>
      <c r="BY6" s="50"/>
      <c r="BZ6" s="50"/>
    </row>
    <row r="7" spans="1:78" x14ac:dyDescent="0.2">
      <c r="A7" s="29" t="s">
        <v>1</v>
      </c>
      <c r="B7" s="31" t="s">
        <v>277</v>
      </c>
      <c r="C7" s="31" t="s">
        <v>276</v>
      </c>
      <c r="D7" s="31">
        <v>2025</v>
      </c>
      <c r="E7" s="31" t="s">
        <v>274</v>
      </c>
      <c r="F7" s="30" t="s">
        <v>265</v>
      </c>
      <c r="G7" s="30" t="s">
        <v>264</v>
      </c>
      <c r="H7" s="31" t="s">
        <v>263</v>
      </c>
      <c r="I7" s="31">
        <v>2024</v>
      </c>
      <c r="J7" s="31" t="s">
        <v>256</v>
      </c>
      <c r="K7" s="30" t="s">
        <v>253</v>
      </c>
      <c r="L7" s="30" t="s">
        <v>252</v>
      </c>
      <c r="M7" s="31" t="s">
        <v>233</v>
      </c>
      <c r="N7" s="31">
        <v>2023</v>
      </c>
      <c r="O7" s="31" t="s">
        <v>227</v>
      </c>
      <c r="P7" s="31" t="s">
        <v>2</v>
      </c>
      <c r="Q7" s="31" t="s">
        <v>3</v>
      </c>
      <c r="R7" s="31" t="s">
        <v>4</v>
      </c>
      <c r="S7" s="31">
        <v>2022</v>
      </c>
      <c r="T7" s="31" t="s">
        <v>5</v>
      </c>
      <c r="U7" s="31" t="s">
        <v>6</v>
      </c>
      <c r="V7" s="31" t="s">
        <v>7</v>
      </c>
      <c r="W7" s="31" t="s">
        <v>8</v>
      </c>
      <c r="X7" s="31">
        <v>2021</v>
      </c>
      <c r="Y7" s="31" t="s">
        <v>9</v>
      </c>
      <c r="Z7" s="31" t="s">
        <v>10</v>
      </c>
      <c r="AA7" s="31" t="s">
        <v>11</v>
      </c>
      <c r="AB7" s="31" t="s">
        <v>12</v>
      </c>
      <c r="AC7" s="31">
        <v>2020</v>
      </c>
      <c r="AD7" s="31" t="s">
        <v>13</v>
      </c>
      <c r="AE7" s="31" t="s">
        <v>14</v>
      </c>
      <c r="AF7" s="31" t="s">
        <v>15</v>
      </c>
      <c r="AG7" s="31" t="s">
        <v>16</v>
      </c>
      <c r="AH7" s="31">
        <v>2019</v>
      </c>
      <c r="AI7" s="31" t="s">
        <v>17</v>
      </c>
      <c r="AJ7" s="31" t="s">
        <v>18</v>
      </c>
      <c r="AK7" s="31" t="s">
        <v>19</v>
      </c>
      <c r="AL7" s="31" t="s">
        <v>20</v>
      </c>
      <c r="AM7" s="31">
        <v>2018</v>
      </c>
      <c r="AN7" s="31" t="s">
        <v>21</v>
      </c>
      <c r="AO7" s="31" t="s">
        <v>22</v>
      </c>
      <c r="AP7" s="31" t="s">
        <v>23</v>
      </c>
      <c r="AQ7" s="31" t="s">
        <v>24</v>
      </c>
      <c r="AR7" s="31">
        <v>2017</v>
      </c>
      <c r="AS7" s="31" t="s">
        <v>25</v>
      </c>
      <c r="AT7" s="31" t="s">
        <v>26</v>
      </c>
      <c r="AU7" s="31" t="s">
        <v>27</v>
      </c>
      <c r="AV7" s="31" t="s">
        <v>28</v>
      </c>
      <c r="AW7" s="31">
        <v>2016</v>
      </c>
      <c r="AX7" s="31" t="s">
        <v>29</v>
      </c>
      <c r="AY7" s="31" t="s">
        <v>30</v>
      </c>
      <c r="AZ7" s="31" t="s">
        <v>31</v>
      </c>
      <c r="BA7" s="31" t="s">
        <v>32</v>
      </c>
      <c r="BB7" s="31">
        <v>2015</v>
      </c>
      <c r="BC7" s="31" t="s">
        <v>33</v>
      </c>
      <c r="BD7" s="31" t="s">
        <v>34</v>
      </c>
      <c r="BE7" s="31" t="s">
        <v>35</v>
      </c>
      <c r="BF7" s="31" t="s">
        <v>36</v>
      </c>
      <c r="BG7" s="31">
        <v>2014</v>
      </c>
      <c r="BH7" s="31" t="s">
        <v>37</v>
      </c>
      <c r="BI7" s="31" t="s">
        <v>38</v>
      </c>
      <c r="BJ7" s="31" t="s">
        <v>39</v>
      </c>
      <c r="BK7" s="31" t="s">
        <v>40</v>
      </c>
      <c r="BL7" s="31">
        <v>2013</v>
      </c>
      <c r="BM7" s="31" t="s">
        <v>41</v>
      </c>
      <c r="BN7" s="31" t="s">
        <v>42</v>
      </c>
      <c r="BO7" s="31" t="s">
        <v>43</v>
      </c>
      <c r="BP7" s="31" t="s">
        <v>44</v>
      </c>
      <c r="BQ7" s="31">
        <v>2012</v>
      </c>
      <c r="BR7" s="31" t="s">
        <v>45</v>
      </c>
      <c r="BS7" s="31" t="s">
        <v>46</v>
      </c>
      <c r="BT7" s="31" t="s">
        <v>47</v>
      </c>
      <c r="BU7" s="31" t="s">
        <v>48</v>
      </c>
      <c r="BV7" s="31">
        <v>2011</v>
      </c>
      <c r="BW7" s="31" t="s">
        <v>49</v>
      </c>
      <c r="BX7" s="31" t="s">
        <v>50</v>
      </c>
      <c r="BY7" s="30" t="s">
        <v>51</v>
      </c>
      <c r="BZ7" s="31" t="s">
        <v>52</v>
      </c>
    </row>
    <row r="8" spans="1:78" x14ac:dyDescent="0.2">
      <c r="A8" s="39" t="s">
        <v>108</v>
      </c>
      <c r="B8" s="24">
        <f>'Consolidado - Financeiro'!B9</f>
        <v>1290.0419999999999</v>
      </c>
      <c r="C8" s="24">
        <f>'Consolidado - Financeiro'!C9</f>
        <v>1184.817</v>
      </c>
      <c r="D8" s="97">
        <f>'Consolidado - Financeiro'!D9</f>
        <v>4173.3999999999996</v>
      </c>
      <c r="E8" s="24">
        <f>'Consolidado - Financeiro'!E9</f>
        <v>1181.3</v>
      </c>
      <c r="F8" s="24">
        <f>'Consolidado - Financeiro'!F9</f>
        <v>1135.356</v>
      </c>
      <c r="G8" s="24">
        <f>'Consolidado - Financeiro'!G9</f>
        <v>991.48254931000008</v>
      </c>
      <c r="H8" s="24">
        <f>'Consolidado - Financeiro'!H9</f>
        <v>865.23699999999997</v>
      </c>
      <c r="I8" s="97">
        <f>'Consolidado - Financeiro'!I9</f>
        <v>3284.4009999999998</v>
      </c>
      <c r="J8" s="24">
        <f>'Consolidado - Financeiro'!J9</f>
        <v>850.56899999999996</v>
      </c>
      <c r="K8" s="24">
        <f>'Consolidado - Financeiro'!K9</f>
        <v>912.07399999999996</v>
      </c>
      <c r="L8" s="24">
        <f>'Consolidado - Financeiro'!L9</f>
        <v>776.90599999999995</v>
      </c>
      <c r="M8" s="24">
        <f>'Consolidado - Financeiro'!M9</f>
        <v>744.85199999999998</v>
      </c>
      <c r="N8" s="97">
        <f>'Consolidado - Financeiro'!N9</f>
        <v>2903.087</v>
      </c>
      <c r="O8" s="24">
        <f>'Consolidado - Financeiro'!O9</f>
        <v>754.88</v>
      </c>
      <c r="P8" s="24">
        <f>'Consolidado - Financeiro'!P9</f>
        <v>786.31200000000001</v>
      </c>
      <c r="Q8" s="24">
        <f>'Consolidado - Financeiro'!Q9</f>
        <v>710.452</v>
      </c>
      <c r="R8" s="24">
        <f>'Consolidado - Financeiro'!R9</f>
        <v>651.4</v>
      </c>
      <c r="S8" s="97">
        <f>'Consolidado - Financeiro'!S9</f>
        <v>2412.6</v>
      </c>
      <c r="T8" s="24">
        <f>'Consolidado - Financeiro'!T9</f>
        <v>631.1</v>
      </c>
      <c r="U8" s="24">
        <f>'Consolidado - Financeiro'!U9</f>
        <v>573.20000000000005</v>
      </c>
      <c r="V8" s="24">
        <f>'Consolidado - Financeiro'!V9</f>
        <v>626.9</v>
      </c>
      <c r="W8" s="24">
        <f>'Consolidado - Financeiro'!W9</f>
        <v>581.4</v>
      </c>
      <c r="X8" s="97">
        <f>'Consolidado - Financeiro'!X9</f>
        <v>2540</v>
      </c>
      <c r="Y8" s="24">
        <f>'Consolidado - Financeiro'!Y9</f>
        <v>517.20000000000005</v>
      </c>
      <c r="Z8" s="24">
        <f>'Consolidado - Financeiro'!Z9</f>
        <v>721.2</v>
      </c>
      <c r="AA8" s="24">
        <f>'Consolidado - Financeiro'!AA9</f>
        <v>698.7</v>
      </c>
      <c r="AB8" s="24">
        <f>'Consolidado - Financeiro'!AB9</f>
        <v>602.9</v>
      </c>
      <c r="AC8" s="97">
        <f>'Consolidado - Financeiro'!AC9</f>
        <v>2282.4</v>
      </c>
      <c r="AD8" s="24">
        <f>'Consolidado - Financeiro'!AD9</f>
        <v>685.9</v>
      </c>
      <c r="AE8" s="24">
        <f>'Consolidado - Financeiro'!AE9</f>
        <v>654.5</v>
      </c>
      <c r="AF8" s="24">
        <f>'Consolidado - Financeiro'!AF9</f>
        <v>526.1</v>
      </c>
      <c r="AG8" s="24">
        <f>'Consolidado - Financeiro'!AG9</f>
        <v>415.8</v>
      </c>
      <c r="AH8" s="97">
        <f>'Consolidado - Financeiro'!AH9</f>
        <v>1950.1</v>
      </c>
      <c r="AI8" s="24">
        <f>'Consolidado - Financeiro'!AI9</f>
        <v>543.1</v>
      </c>
      <c r="AJ8" s="24">
        <f>'Consolidado - Financeiro'!AJ9</f>
        <v>508.5</v>
      </c>
      <c r="AK8" s="24">
        <f>'Consolidado - Financeiro'!AK9</f>
        <v>489.1</v>
      </c>
      <c r="AL8" s="24">
        <f>'Consolidado - Financeiro'!AL9</f>
        <v>409.3</v>
      </c>
      <c r="AM8" s="97">
        <f>'Consolidado - Financeiro'!AM9</f>
        <v>1681.3</v>
      </c>
      <c r="AN8" s="24">
        <f>'Consolidado - Financeiro'!AN9</f>
        <v>454.6</v>
      </c>
      <c r="AO8" s="24">
        <f>'Consolidado - Financeiro'!AO9</f>
        <v>461.5</v>
      </c>
      <c r="AP8" s="24">
        <f>'Consolidado - Financeiro'!AP9</f>
        <v>399.1</v>
      </c>
      <c r="AQ8" s="24">
        <f>'Consolidado - Financeiro'!AQ9</f>
        <v>366.1</v>
      </c>
      <c r="AR8" s="97">
        <f>'Consolidado - Financeiro'!AR9</f>
        <v>1357.9</v>
      </c>
      <c r="AS8" s="24">
        <f>'Consolidado - Financeiro'!AS9</f>
        <v>357.2</v>
      </c>
      <c r="AT8" s="24">
        <f>'Consolidado - Financeiro'!AT9</f>
        <v>361.4</v>
      </c>
      <c r="AU8" s="24">
        <f>'Consolidado - Financeiro'!AU9</f>
        <v>314.60000000000002</v>
      </c>
      <c r="AV8" s="24">
        <f>'Consolidado - Financeiro'!AV9</f>
        <v>324.7</v>
      </c>
      <c r="AW8" s="97">
        <f>'Consolidado - Financeiro'!AW9</f>
        <v>1052.7</v>
      </c>
      <c r="AX8" s="24">
        <f>'Consolidado - Financeiro'!AX9</f>
        <v>286.89999999999998</v>
      </c>
      <c r="AY8" s="24">
        <f>'Consolidado - Financeiro'!AY9</f>
        <v>270.5</v>
      </c>
      <c r="AZ8" s="24">
        <f>'Consolidado - Financeiro'!AZ9</f>
        <v>260.7</v>
      </c>
      <c r="BA8" s="24">
        <f>'Consolidado - Financeiro'!BA9</f>
        <v>234.6</v>
      </c>
      <c r="BB8" s="97">
        <f>'Consolidado - Financeiro'!BB9</f>
        <v>851</v>
      </c>
      <c r="BC8" s="24">
        <f>'Consolidado - Financeiro'!BC9</f>
        <v>206.8</v>
      </c>
      <c r="BD8" s="24">
        <f>'Consolidado - Financeiro'!BD9</f>
        <v>221.6</v>
      </c>
      <c r="BE8" s="24">
        <f>'Consolidado - Financeiro'!BE9</f>
        <v>243.1</v>
      </c>
      <c r="BF8" s="24">
        <f>'Consolidado - Financeiro'!BF9</f>
        <v>179.4</v>
      </c>
      <c r="BG8" s="97">
        <f>'Consolidado - Financeiro'!BG9</f>
        <v>570.1</v>
      </c>
      <c r="BH8" s="24">
        <f>'Consolidado - Financeiro'!BH9</f>
        <v>158.30000000000001</v>
      </c>
      <c r="BI8" s="24">
        <f>'Consolidado - Financeiro'!BI9</f>
        <v>128.9</v>
      </c>
      <c r="BJ8" s="24">
        <f>'Consolidado - Financeiro'!BJ9</f>
        <v>176.9</v>
      </c>
      <c r="BK8" s="24">
        <f>'Consolidado - Financeiro'!BK9</f>
        <v>106</v>
      </c>
      <c r="BL8" s="97">
        <f>'Consolidado - Financeiro'!BL9</f>
        <v>817.5</v>
      </c>
      <c r="BM8" s="24">
        <f>'Consolidado - Financeiro'!BM9</f>
        <v>214.9</v>
      </c>
      <c r="BN8" s="24">
        <f>'Consolidado - Financeiro'!BN9</f>
        <v>195.8</v>
      </c>
      <c r="BO8" s="24">
        <f>'Consolidado - Financeiro'!BO9</f>
        <v>266.5</v>
      </c>
      <c r="BP8" s="24">
        <f>'Consolidado - Financeiro'!BP9</f>
        <v>140.30000000000001</v>
      </c>
      <c r="BQ8" s="97">
        <f>'Consolidado - Financeiro'!BQ9</f>
        <v>1069.0999999999999</v>
      </c>
      <c r="BR8" s="24">
        <f>'Consolidado - Financeiro'!BR9</f>
        <v>194</v>
      </c>
      <c r="BS8" s="24">
        <f>'Consolidado - Financeiro'!BS9</f>
        <v>307.8</v>
      </c>
      <c r="BT8" s="24">
        <f>'Consolidado - Financeiro'!BT9</f>
        <v>273.39999999999998</v>
      </c>
      <c r="BU8" s="24">
        <f>'Consolidado - Financeiro'!BU9</f>
        <v>293.8</v>
      </c>
      <c r="BV8" s="97">
        <f>'Consolidado - Financeiro'!BV9</f>
        <v>439.3</v>
      </c>
      <c r="BW8" s="24">
        <f>'Consolidado - Financeiro'!BW9</f>
        <v>-335.3</v>
      </c>
      <c r="BX8" s="24">
        <f>'Consolidado - Financeiro'!BX9</f>
        <v>237.3</v>
      </c>
      <c r="BY8" s="24">
        <f>'Consolidado - Financeiro'!BY9</f>
        <v>303.3</v>
      </c>
      <c r="BZ8" s="24">
        <f>'Consolidado - Financeiro'!BZ9</f>
        <v>234</v>
      </c>
    </row>
    <row r="9" spans="1:78" x14ac:dyDescent="0.2">
      <c r="A9" s="39" t="s">
        <v>183</v>
      </c>
      <c r="B9" s="24">
        <f t="shared" ref="B9" si="0">B10-B8</f>
        <v>-828.86399999999992</v>
      </c>
      <c r="C9" s="24">
        <f t="shared" ref="C9:J9" si="1">C10-C8</f>
        <v>-785.26499999999999</v>
      </c>
      <c r="D9" s="97">
        <f t="shared" si="1"/>
        <v>-2917.9999999999995</v>
      </c>
      <c r="E9" s="24">
        <f t="shared" si="1"/>
        <v>-826.59999999999991</v>
      </c>
      <c r="F9" s="24">
        <f t="shared" si="1"/>
        <v>-800.93100000000004</v>
      </c>
      <c r="G9" s="24">
        <f t="shared" si="1"/>
        <v>-696.36300000000006</v>
      </c>
      <c r="H9" s="24">
        <f t="shared" si="1"/>
        <v>-594.05199999999991</v>
      </c>
      <c r="I9" s="97">
        <f t="shared" si="1"/>
        <v>-2392.9569999999999</v>
      </c>
      <c r="J9" s="24">
        <f t="shared" si="1"/>
        <v>-620.15</v>
      </c>
      <c r="K9" s="24">
        <f>K10-K8</f>
        <v>-645.53099999999995</v>
      </c>
      <c r="L9" s="24">
        <f>L10-L8</f>
        <v>-565.18200000000002</v>
      </c>
      <c r="M9" s="24">
        <f>M10-M8</f>
        <v>-562.09399999999994</v>
      </c>
      <c r="N9" s="97">
        <f t="shared" ref="N9:BY9" si="2">N10-N8</f>
        <v>-2294.4679999999998</v>
      </c>
      <c r="O9" s="24">
        <f t="shared" si="2"/>
        <v>-587.24</v>
      </c>
      <c r="P9" s="24">
        <f t="shared" si="2"/>
        <v>-615.70699999999999</v>
      </c>
      <c r="Q9" s="24">
        <f t="shared" si="2"/>
        <v>-572.71600000000001</v>
      </c>
      <c r="R9" s="24">
        <f t="shared" si="2"/>
        <v>-518.79999999999995</v>
      </c>
      <c r="S9" s="97">
        <f t="shared" si="2"/>
        <v>-2137.9</v>
      </c>
      <c r="T9" s="24">
        <f t="shared" si="2"/>
        <v>-562.4</v>
      </c>
      <c r="U9" s="24">
        <f t="shared" si="2"/>
        <v>-548.80000000000007</v>
      </c>
      <c r="V9" s="24">
        <f t="shared" si="2"/>
        <v>-550.6</v>
      </c>
      <c r="W9" s="24">
        <f t="shared" si="2"/>
        <v>-476.2</v>
      </c>
      <c r="X9" s="97">
        <f t="shared" si="2"/>
        <v>-2088.6999999999998</v>
      </c>
      <c r="Y9" s="24">
        <f t="shared" si="2"/>
        <v>-581.5</v>
      </c>
      <c r="Z9" s="24">
        <f t="shared" si="2"/>
        <v>-570.6</v>
      </c>
      <c r="AA9" s="24">
        <f t="shared" si="2"/>
        <v>-512.6</v>
      </c>
      <c r="AB9" s="24">
        <f t="shared" si="2"/>
        <v>-424</v>
      </c>
      <c r="AC9" s="97">
        <f t="shared" si="2"/>
        <v>-1572</v>
      </c>
      <c r="AD9" s="24">
        <f t="shared" si="2"/>
        <v>-476.4</v>
      </c>
      <c r="AE9" s="24">
        <f t="shared" si="2"/>
        <v>-443.2</v>
      </c>
      <c r="AF9" s="24">
        <f t="shared" si="2"/>
        <v>-364.40000000000003</v>
      </c>
      <c r="AG9" s="24">
        <f t="shared" si="2"/>
        <v>-287.89999999999998</v>
      </c>
      <c r="AH9" s="97">
        <f t="shared" si="2"/>
        <v>-1302</v>
      </c>
      <c r="AI9" s="24">
        <f t="shared" si="2"/>
        <v>-370</v>
      </c>
      <c r="AJ9" s="24">
        <f t="shared" si="2"/>
        <v>-340.5</v>
      </c>
      <c r="AK9" s="24">
        <f t="shared" si="2"/>
        <v>-322.70000000000005</v>
      </c>
      <c r="AL9" s="24">
        <f t="shared" si="2"/>
        <v>-268.8</v>
      </c>
      <c r="AM9" s="97">
        <f t="shared" si="2"/>
        <v>-1095.5</v>
      </c>
      <c r="AN9" s="24">
        <f t="shared" si="2"/>
        <v>-291.3</v>
      </c>
      <c r="AO9" s="24">
        <f t="shared" si="2"/>
        <v>-306.5</v>
      </c>
      <c r="AP9" s="24">
        <f t="shared" si="2"/>
        <v>-255.3</v>
      </c>
      <c r="AQ9" s="24">
        <f t="shared" si="2"/>
        <v>-242.40000000000003</v>
      </c>
      <c r="AR9" s="97">
        <f t="shared" si="2"/>
        <v>-889.30000000000007</v>
      </c>
      <c r="AS9" s="24">
        <f t="shared" si="2"/>
        <v>-230.5</v>
      </c>
      <c r="AT9" s="24">
        <f t="shared" si="2"/>
        <v>-230.29999999999998</v>
      </c>
      <c r="AU9" s="24">
        <f t="shared" si="2"/>
        <v>-211.10000000000002</v>
      </c>
      <c r="AV9" s="24">
        <f t="shared" si="2"/>
        <v>-217.39999999999998</v>
      </c>
      <c r="AW9" s="97">
        <f t="shared" si="2"/>
        <v>-729.7</v>
      </c>
      <c r="AX9" s="24">
        <f t="shared" si="2"/>
        <v>-190.99999999999997</v>
      </c>
      <c r="AY9" s="24">
        <f t="shared" si="2"/>
        <v>-179.6</v>
      </c>
      <c r="AZ9" s="24">
        <f t="shared" si="2"/>
        <v>-193.29999999999998</v>
      </c>
      <c r="BA9" s="24">
        <f t="shared" si="2"/>
        <v>-165.89999999999998</v>
      </c>
      <c r="BB9" s="97">
        <f t="shared" si="2"/>
        <v>-605.6</v>
      </c>
      <c r="BC9" s="24">
        <f t="shared" si="2"/>
        <v>-148.10000000000002</v>
      </c>
      <c r="BD9" s="24">
        <f t="shared" si="2"/>
        <v>-154.19999999999999</v>
      </c>
      <c r="BE9" s="24">
        <f t="shared" si="2"/>
        <v>-174.8</v>
      </c>
      <c r="BF9" s="24">
        <f t="shared" si="2"/>
        <v>-128.30000000000001</v>
      </c>
      <c r="BG9" s="97">
        <f t="shared" si="2"/>
        <v>-444.20000000000005</v>
      </c>
      <c r="BH9" s="24">
        <f t="shared" si="2"/>
        <v>-108.80000000000001</v>
      </c>
      <c r="BI9" s="24">
        <f t="shared" si="2"/>
        <v>-106.80000000000001</v>
      </c>
      <c r="BJ9" s="24">
        <f t="shared" si="2"/>
        <v>-131.10000000000002</v>
      </c>
      <c r="BK9" s="24">
        <f t="shared" si="2"/>
        <v>-97.5</v>
      </c>
      <c r="BL9" s="97">
        <f t="shared" si="2"/>
        <v>-752.3</v>
      </c>
      <c r="BM9" s="24">
        <f t="shared" si="2"/>
        <v>-167.3</v>
      </c>
      <c r="BN9" s="24">
        <f t="shared" si="2"/>
        <v>-188.20000000000002</v>
      </c>
      <c r="BO9" s="24">
        <f t="shared" si="2"/>
        <v>-246.8</v>
      </c>
      <c r="BP9" s="24">
        <f t="shared" si="2"/>
        <v>-149.9</v>
      </c>
      <c r="BQ9" s="97">
        <f t="shared" si="2"/>
        <v>-938.69999999999993</v>
      </c>
      <c r="BR9" s="24">
        <f t="shared" si="2"/>
        <v>-185</v>
      </c>
      <c r="BS9" s="24">
        <f t="shared" si="2"/>
        <v>-259.60000000000002</v>
      </c>
      <c r="BT9" s="24">
        <f t="shared" si="2"/>
        <v>-219.29999999999998</v>
      </c>
      <c r="BU9" s="24">
        <f t="shared" si="2"/>
        <v>-274.7</v>
      </c>
      <c r="BV9" s="97">
        <f t="shared" si="2"/>
        <v>-721.2</v>
      </c>
      <c r="BW9" s="24">
        <f t="shared" si="2"/>
        <v>34.400000000000034</v>
      </c>
      <c r="BX9" s="24">
        <f t="shared" si="2"/>
        <v>-263.90000000000003</v>
      </c>
      <c r="BY9" s="24">
        <f t="shared" si="2"/>
        <v>-267.40000000000003</v>
      </c>
      <c r="BZ9" s="24">
        <f t="shared" ref="BZ9" si="3">BZ10-BZ8</f>
        <v>-224.2</v>
      </c>
    </row>
    <row r="10" spans="1:78" s="55" customFormat="1" x14ac:dyDescent="0.2">
      <c r="A10" s="34" t="s">
        <v>133</v>
      </c>
      <c r="B10" s="54">
        <f>'Consolidado - Financeiro'!B50</f>
        <v>461.178</v>
      </c>
      <c r="C10" s="54">
        <f>'Consolidado - Financeiro'!C50</f>
        <v>399.55200000000002</v>
      </c>
      <c r="D10" s="108">
        <f>'Consolidado - Financeiro'!D50</f>
        <v>1255.4000000000001</v>
      </c>
      <c r="E10" s="54">
        <f>'Consolidado - Financeiro'!E50</f>
        <v>354.7</v>
      </c>
      <c r="F10" s="54">
        <f>'Consolidado - Financeiro'!F50</f>
        <v>334.42500000000001</v>
      </c>
      <c r="G10" s="54">
        <f>'Consolidado - Financeiro'!G50</f>
        <v>295.11954931000002</v>
      </c>
      <c r="H10" s="54">
        <f>'Consolidado - Financeiro'!H50</f>
        <v>271.185</v>
      </c>
      <c r="I10" s="108">
        <f>'Consolidado - Financeiro'!I50</f>
        <v>891.44399999999996</v>
      </c>
      <c r="J10" s="54">
        <f>'Consolidado - Financeiro'!J50</f>
        <v>230.41900000000001</v>
      </c>
      <c r="K10" s="54">
        <f>'Consolidado - Financeiro'!K50</f>
        <v>266.54300000000001</v>
      </c>
      <c r="L10" s="54">
        <f>'Consolidado - Financeiro'!L50</f>
        <v>211.72399999999999</v>
      </c>
      <c r="M10" s="54">
        <f>'Consolidado - Financeiro'!M50</f>
        <v>182.75800000000001</v>
      </c>
      <c r="N10" s="108">
        <f>'Consolidado - Financeiro'!N50</f>
        <v>608.61900000000014</v>
      </c>
      <c r="O10" s="54">
        <f>'Consolidado - Financeiro'!O50</f>
        <v>167.64</v>
      </c>
      <c r="P10" s="54">
        <f>'Consolidado - Financeiro'!P50</f>
        <v>170.60500000000002</v>
      </c>
      <c r="Q10" s="54">
        <f>'Consolidado - Financeiro'!Q50</f>
        <v>137.73599999999999</v>
      </c>
      <c r="R10" s="54">
        <f>'Consolidado - Financeiro'!R50</f>
        <v>132.6</v>
      </c>
      <c r="S10" s="108">
        <f>'Consolidado - Financeiro'!S50</f>
        <v>274.7</v>
      </c>
      <c r="T10" s="54">
        <f>'Consolidado - Financeiro'!T50</f>
        <v>68.7</v>
      </c>
      <c r="U10" s="54">
        <f>'Consolidado - Financeiro'!U50</f>
        <v>24.4</v>
      </c>
      <c r="V10" s="54">
        <f>'Consolidado - Financeiro'!V50</f>
        <v>76.3</v>
      </c>
      <c r="W10" s="54">
        <f>'Consolidado - Financeiro'!W50</f>
        <v>105.2</v>
      </c>
      <c r="X10" s="108">
        <f>'Consolidado - Financeiro'!X50</f>
        <v>451.3</v>
      </c>
      <c r="Y10" s="54">
        <f>'Consolidado - Financeiro'!Y50</f>
        <v>-64.3</v>
      </c>
      <c r="Z10" s="54">
        <f>'Consolidado - Financeiro'!Z50</f>
        <v>150.6</v>
      </c>
      <c r="AA10" s="54">
        <f>'Consolidado - Financeiro'!AA50</f>
        <v>186.1</v>
      </c>
      <c r="AB10" s="54">
        <f>'Consolidado - Financeiro'!AB50</f>
        <v>178.9</v>
      </c>
      <c r="AC10" s="108">
        <f>'Consolidado - Financeiro'!AC50</f>
        <v>710.4</v>
      </c>
      <c r="AD10" s="54">
        <f>'Consolidado - Financeiro'!AD50</f>
        <v>209.5</v>
      </c>
      <c r="AE10" s="54">
        <f>'Consolidado - Financeiro'!AE50</f>
        <v>211.3</v>
      </c>
      <c r="AF10" s="54">
        <f>'Consolidado - Financeiro'!AF50</f>
        <v>161.69999999999999</v>
      </c>
      <c r="AG10" s="54">
        <f>'Consolidado - Financeiro'!AG50</f>
        <v>127.9</v>
      </c>
      <c r="AH10" s="108">
        <f>'Consolidado - Financeiro'!AH50</f>
        <v>648.1</v>
      </c>
      <c r="AI10" s="54">
        <f>'Consolidado - Financeiro'!AI50</f>
        <v>173.1</v>
      </c>
      <c r="AJ10" s="54">
        <f>'Consolidado - Financeiro'!AJ50</f>
        <v>168</v>
      </c>
      <c r="AK10" s="54">
        <f>'Consolidado - Financeiro'!AK50</f>
        <v>166.4</v>
      </c>
      <c r="AL10" s="54">
        <f>'Consolidado - Financeiro'!AL50</f>
        <v>140.5</v>
      </c>
      <c r="AM10" s="108">
        <f>'Consolidado - Financeiro'!AM50</f>
        <v>585.79999999999995</v>
      </c>
      <c r="AN10" s="54">
        <f>'Consolidado - Financeiro'!AN50</f>
        <v>163.30000000000001</v>
      </c>
      <c r="AO10" s="54">
        <f>'Consolidado - Financeiro'!AO50</f>
        <v>155</v>
      </c>
      <c r="AP10" s="54">
        <f>'Consolidado - Financeiro'!AP50</f>
        <v>143.80000000000001</v>
      </c>
      <c r="AQ10" s="54">
        <f>'Consolidado - Financeiro'!AQ50</f>
        <v>123.7</v>
      </c>
      <c r="AR10" s="108">
        <f>'Consolidado - Financeiro'!AR50</f>
        <v>468.6</v>
      </c>
      <c r="AS10" s="54">
        <f>'Consolidado - Financeiro'!AS50</f>
        <v>126.7</v>
      </c>
      <c r="AT10" s="54">
        <f>'Consolidado - Financeiro'!AT50</f>
        <v>131.1</v>
      </c>
      <c r="AU10" s="54">
        <f>'Consolidado - Financeiro'!AU50</f>
        <v>103.5</v>
      </c>
      <c r="AV10" s="54">
        <f>'Consolidado - Financeiro'!AV50</f>
        <v>107.3</v>
      </c>
      <c r="AW10" s="108">
        <f>'Consolidado - Financeiro'!AW50</f>
        <v>323</v>
      </c>
      <c r="AX10" s="54">
        <f>'Consolidado - Financeiro'!AX50</f>
        <v>95.9</v>
      </c>
      <c r="AY10" s="54">
        <f>'Consolidado - Financeiro'!AY50</f>
        <v>90.9</v>
      </c>
      <c r="AZ10" s="54">
        <f>'Consolidado - Financeiro'!AZ50</f>
        <v>67.400000000000006</v>
      </c>
      <c r="BA10" s="54">
        <f>'Consolidado - Financeiro'!BA50</f>
        <v>68.7</v>
      </c>
      <c r="BB10" s="108">
        <f>'Consolidado - Financeiro'!BB50</f>
        <v>245.4</v>
      </c>
      <c r="BC10" s="54">
        <f>'Consolidado - Financeiro'!BC50</f>
        <v>58.7</v>
      </c>
      <c r="BD10" s="54">
        <f>'Consolidado - Financeiro'!BD50</f>
        <v>67.400000000000006</v>
      </c>
      <c r="BE10" s="54">
        <f>'Consolidado - Financeiro'!BE50</f>
        <v>68.3</v>
      </c>
      <c r="BF10" s="54">
        <f>'Consolidado - Financeiro'!BF50</f>
        <v>51.1</v>
      </c>
      <c r="BG10" s="108">
        <f>'Consolidado - Financeiro'!BG50</f>
        <v>125.9</v>
      </c>
      <c r="BH10" s="54">
        <f>'Consolidado - Financeiro'!BH50</f>
        <v>49.5</v>
      </c>
      <c r="BI10" s="54">
        <f>'Consolidado - Financeiro'!BI50</f>
        <v>22.1</v>
      </c>
      <c r="BJ10" s="54">
        <f>'Consolidado - Financeiro'!BJ50</f>
        <v>45.8</v>
      </c>
      <c r="BK10" s="54">
        <f>'Consolidado - Financeiro'!BK50</f>
        <v>8.5</v>
      </c>
      <c r="BL10" s="108">
        <f>'Consolidado - Financeiro'!BL50</f>
        <v>65.2</v>
      </c>
      <c r="BM10" s="54">
        <f>'Consolidado - Financeiro'!BM50</f>
        <v>47.6</v>
      </c>
      <c r="BN10" s="54">
        <f>'Consolidado - Financeiro'!BN50</f>
        <v>7.6</v>
      </c>
      <c r="BO10" s="54">
        <f>'Consolidado - Financeiro'!BO50</f>
        <v>19.7</v>
      </c>
      <c r="BP10" s="54">
        <f>'Consolidado - Financeiro'!BP50</f>
        <v>-9.6</v>
      </c>
      <c r="BQ10" s="108">
        <f>'Consolidado - Financeiro'!BQ50</f>
        <v>130.4</v>
      </c>
      <c r="BR10" s="54">
        <f>'Consolidado - Financeiro'!BR50</f>
        <v>9</v>
      </c>
      <c r="BS10" s="54">
        <f>'Consolidado - Financeiro'!BS50</f>
        <v>48.2</v>
      </c>
      <c r="BT10" s="54">
        <f>'Consolidado - Financeiro'!BT50</f>
        <v>54.1</v>
      </c>
      <c r="BU10" s="54">
        <f>'Consolidado - Financeiro'!BU50</f>
        <v>19.100000000000001</v>
      </c>
      <c r="BV10" s="108">
        <f>'Consolidado - Financeiro'!BV50</f>
        <v>-281.89999999999998</v>
      </c>
      <c r="BW10" s="54">
        <f>'Consolidado - Financeiro'!BW50</f>
        <v>-300.89999999999998</v>
      </c>
      <c r="BX10" s="54">
        <f>'Consolidado - Financeiro'!BX50</f>
        <v>-26.6</v>
      </c>
      <c r="BY10" s="54">
        <f>'Consolidado - Financeiro'!BY50</f>
        <v>35.9</v>
      </c>
      <c r="BZ10" s="54">
        <f>'Consolidado - Financeiro'!BZ50</f>
        <v>9.8000000000000007</v>
      </c>
    </row>
    <row r="11" spans="1:78" s="55" customFormat="1" x14ac:dyDescent="0.2">
      <c r="A11" s="34" t="s">
        <v>109</v>
      </c>
      <c r="B11" s="54">
        <f>'Consolidado - Financeiro'!B10</f>
        <v>481.28503057</v>
      </c>
      <c r="C11" s="54">
        <f>'Consolidado - Financeiro'!C10</f>
        <v>420.66863361999998</v>
      </c>
      <c r="D11" s="108">
        <f>'Consolidado - Financeiro'!D10</f>
        <v>1338.3</v>
      </c>
      <c r="E11" s="54">
        <f>'Consolidado - Financeiro'!E10</f>
        <v>374.5</v>
      </c>
      <c r="F11" s="54">
        <f>'Consolidado - Financeiro'!F10</f>
        <v>355.20097411999996</v>
      </c>
      <c r="G11" s="54">
        <f>'Consolidado - Financeiro'!G10</f>
        <v>317.53935399000005</v>
      </c>
      <c r="H11" s="54">
        <f>'Consolidado - Financeiro'!H10</f>
        <v>291.01956845999996</v>
      </c>
      <c r="I11" s="108">
        <f>'Consolidado - Financeiro'!I10</f>
        <v>984.24196571999994</v>
      </c>
      <c r="J11" s="54">
        <f>'Consolidado - Financeiro'!J10</f>
        <v>261.71761515000003</v>
      </c>
      <c r="K11" s="54">
        <f>'Consolidado - Financeiro'!K10</f>
        <v>293.63512491</v>
      </c>
      <c r="L11" s="54">
        <f>'Consolidado - Financeiro'!L10</f>
        <v>228.85681043000002</v>
      </c>
      <c r="M11" s="54">
        <f>'Consolidado - Financeiro'!M10</f>
        <v>200.03241523000005</v>
      </c>
      <c r="N11" s="108">
        <f>'Consolidado - Financeiro'!N10</f>
        <v>684.23730790000013</v>
      </c>
      <c r="O11" s="54">
        <f>'Consolidado - Financeiro'!O10</f>
        <v>186.4792401</v>
      </c>
      <c r="P11" s="54">
        <f>'Consolidado - Financeiro'!P10</f>
        <v>189.44400000000002</v>
      </c>
      <c r="Q11" s="54">
        <f>'Consolidado - Financeiro'!Q10</f>
        <v>158.81299999999999</v>
      </c>
      <c r="R11" s="54">
        <f>'Consolidado - Financeiro'!R10</f>
        <v>148.19999999999999</v>
      </c>
      <c r="S11" s="108">
        <f>'Consolidado - Financeiro'!S10</f>
        <v>337</v>
      </c>
      <c r="T11" s="54">
        <f>'Consolidado - Financeiro'!T10</f>
        <v>82.8</v>
      </c>
      <c r="U11" s="54">
        <f>'Consolidado - Financeiro'!U10</f>
        <v>32.200000000000003</v>
      </c>
      <c r="V11" s="54">
        <f>'Consolidado - Financeiro'!V10</f>
        <v>102.2</v>
      </c>
      <c r="W11" s="54">
        <f>'Consolidado - Financeiro'!W10</f>
        <v>119.8</v>
      </c>
      <c r="X11" s="108">
        <f>'Consolidado - Financeiro'!X10</f>
        <v>487.7</v>
      </c>
      <c r="Y11" s="54">
        <f>'Consolidado - Financeiro'!Y10</f>
        <v>-56.6</v>
      </c>
      <c r="Z11" s="54">
        <f>'Consolidado - Financeiro'!Z10</f>
        <v>162.69999999999999</v>
      </c>
      <c r="AA11" s="54">
        <f>'Consolidado - Financeiro'!AA10</f>
        <v>194.1</v>
      </c>
      <c r="AB11" s="54">
        <f>'Consolidado - Financeiro'!AB10</f>
        <v>187.5</v>
      </c>
      <c r="AC11" s="108">
        <f>'Consolidado - Financeiro'!AC10</f>
        <v>734.6</v>
      </c>
      <c r="AD11" s="54">
        <f>'Consolidado - Financeiro'!AD10</f>
        <v>216.4</v>
      </c>
      <c r="AE11" s="54">
        <f>'Consolidado - Financeiro'!AE10</f>
        <v>216.3</v>
      </c>
      <c r="AF11" s="54">
        <f>'Consolidado - Financeiro'!AF10</f>
        <v>169.8</v>
      </c>
      <c r="AG11" s="54">
        <f>'Consolidado - Financeiro'!AG10</f>
        <v>132.1</v>
      </c>
      <c r="AH11" s="108">
        <f>'Consolidado - Financeiro'!AH10</f>
        <v>681.7</v>
      </c>
      <c r="AI11" s="54">
        <f>'Consolidado - Financeiro'!AI10</f>
        <v>181.7</v>
      </c>
      <c r="AJ11" s="54">
        <f>'Consolidado - Financeiro'!AJ10</f>
        <v>177.3</v>
      </c>
      <c r="AK11" s="54">
        <f>'Consolidado - Financeiro'!AK10</f>
        <v>176.4</v>
      </c>
      <c r="AL11" s="54">
        <f>'Consolidado - Financeiro'!AL10</f>
        <v>146.4</v>
      </c>
      <c r="AM11" s="108">
        <f>'Consolidado - Financeiro'!AM10</f>
        <v>610.5</v>
      </c>
      <c r="AN11" s="54">
        <f>'Consolidado - Financeiro'!AN10</f>
        <v>170.2</v>
      </c>
      <c r="AO11" s="54">
        <f>'Consolidado - Financeiro'!AO10</f>
        <v>161.30000000000001</v>
      </c>
      <c r="AP11" s="54">
        <f>'Consolidado - Financeiro'!AP10</f>
        <v>150</v>
      </c>
      <c r="AQ11" s="54">
        <f>'Consolidado - Financeiro'!AQ10</f>
        <v>128.9</v>
      </c>
      <c r="AR11" s="108">
        <f>'Consolidado - Financeiro'!AR10</f>
        <v>498.8</v>
      </c>
      <c r="AS11" s="54">
        <f>'Consolidado - Financeiro'!AS10</f>
        <v>134</v>
      </c>
      <c r="AT11" s="54">
        <f>'Consolidado - Financeiro'!AT10</f>
        <v>143.69999999999999</v>
      </c>
      <c r="AU11" s="54">
        <f>'Consolidado - Financeiro'!AU10</f>
        <v>108.8</v>
      </c>
      <c r="AV11" s="54">
        <f>'Consolidado - Financeiro'!AV10</f>
        <v>112.3</v>
      </c>
      <c r="AW11" s="108">
        <f>'Consolidado - Financeiro'!AW10</f>
        <v>351.1</v>
      </c>
      <c r="AX11" s="54">
        <f>'Consolidado - Financeiro'!AX10</f>
        <v>109.1</v>
      </c>
      <c r="AY11" s="54">
        <f>'Consolidado - Financeiro'!AY10</f>
        <v>94.8</v>
      </c>
      <c r="AZ11" s="54">
        <f>'Consolidado - Financeiro'!AZ10</f>
        <v>73</v>
      </c>
      <c r="BA11" s="54">
        <f>'Consolidado - Financeiro'!BA10</f>
        <v>74.3</v>
      </c>
      <c r="BB11" s="108">
        <f>'Consolidado - Financeiro'!BB10</f>
        <v>260.2</v>
      </c>
      <c r="BC11" s="54">
        <f>'Consolidado - Financeiro'!BC10</f>
        <v>61.9</v>
      </c>
      <c r="BD11" s="54">
        <f>'Consolidado - Financeiro'!BD10</f>
        <v>71.2</v>
      </c>
      <c r="BE11" s="54">
        <f>'Consolidado - Financeiro'!BE10</f>
        <v>73.3</v>
      </c>
      <c r="BF11" s="54">
        <f>'Consolidado - Financeiro'!BF10</f>
        <v>53.8</v>
      </c>
      <c r="BG11" s="108">
        <f>'Consolidado - Financeiro'!BG10</f>
        <v>153.1</v>
      </c>
      <c r="BH11" s="54">
        <f>'Consolidado - Financeiro'!BH10</f>
        <v>45.3</v>
      </c>
      <c r="BI11" s="54">
        <f>'Consolidado - Financeiro'!BI10</f>
        <v>38.5</v>
      </c>
      <c r="BJ11" s="54">
        <f>'Consolidado - Financeiro'!BJ10</f>
        <v>53.8</v>
      </c>
      <c r="BK11" s="54">
        <f>'Consolidado - Financeiro'!BK10</f>
        <v>15.6</v>
      </c>
      <c r="BL11" s="108">
        <f>'Consolidado - Financeiro'!BL10</f>
        <v>122.7</v>
      </c>
      <c r="BM11" s="54">
        <f>'Consolidado - Financeiro'!BM10</f>
        <v>61.2</v>
      </c>
      <c r="BN11" s="54">
        <f>'Consolidado - Financeiro'!BN10</f>
        <v>24.2</v>
      </c>
      <c r="BO11" s="54">
        <f>'Consolidado - Financeiro'!BO10</f>
        <v>35.4</v>
      </c>
      <c r="BP11" s="54">
        <f>'Consolidado - Financeiro'!BP10</f>
        <v>1.9</v>
      </c>
      <c r="BQ11" s="108">
        <f>'Consolidado - Financeiro'!BQ10</f>
        <v>184.5</v>
      </c>
      <c r="BR11" s="54">
        <f>'Consolidado - Financeiro'!BR10</f>
        <v>16.100000000000001</v>
      </c>
      <c r="BS11" s="54">
        <f>'Consolidado - Financeiro'!BS10</f>
        <v>73.5</v>
      </c>
      <c r="BT11" s="54">
        <f>'Consolidado - Financeiro'!BT10</f>
        <v>69.599999999999994</v>
      </c>
      <c r="BU11" s="54">
        <f>'Consolidado - Financeiro'!BU10</f>
        <v>25.3</v>
      </c>
      <c r="BV11" s="108">
        <f>'Consolidado - Financeiro'!BV10</f>
        <v>-264.10000000000002</v>
      </c>
      <c r="BW11" s="54">
        <f>'Consolidado - Financeiro'!BW10</f>
        <v>-297.60000000000002</v>
      </c>
      <c r="BX11" s="54">
        <f>'Consolidado - Financeiro'!BX10</f>
        <v>-21.4</v>
      </c>
      <c r="BY11" s="54">
        <f>'Consolidado - Financeiro'!BY10</f>
        <v>42</v>
      </c>
      <c r="BZ11" s="54">
        <f>'Consolidado - Financeiro'!BZ10</f>
        <v>12.9</v>
      </c>
    </row>
    <row r="12" spans="1:78" s="55" customFormat="1" x14ac:dyDescent="0.2">
      <c r="A12" s="70" t="s">
        <v>134</v>
      </c>
      <c r="B12" s="84">
        <f>'Consolidado - Financeiro'!B51</f>
        <v>0.35749068634974673</v>
      </c>
      <c r="C12" s="84">
        <f>'Consolidado - Financeiro'!C51</f>
        <v>0.33722676160115866</v>
      </c>
      <c r="D12" s="118">
        <f>'Consolidado - Financeiro'!D51</f>
        <v>0.30099999999999999</v>
      </c>
      <c r="E12" s="84">
        <f>'Consolidado - Financeiro'!E51</f>
        <v>0.3</v>
      </c>
      <c r="F12" s="84">
        <f>'Consolidado - Financeiro'!F51</f>
        <v>0.29455518797628233</v>
      </c>
      <c r="G12" s="84">
        <f>'Consolidado - Financeiro'!G51</f>
        <v>0.29765480947232187</v>
      </c>
      <c r="H12" s="84">
        <f>'Consolidado - Financeiro'!H51</f>
        <v>0.31342279629743064</v>
      </c>
      <c r="I12" s="118">
        <f>'Consolidado - Financeiro'!I51</f>
        <v>0.27141752788407991</v>
      </c>
      <c r="J12" s="84">
        <f>'Consolidado - Financeiro'!J51</f>
        <v>0.27089983293536446</v>
      </c>
      <c r="K12" s="84">
        <f>'Consolidado - Financeiro'!K51</f>
        <v>0.29223834908132457</v>
      </c>
      <c r="L12" s="84">
        <f>'Consolidado - Financeiro'!L51</f>
        <v>0.27252202969213779</v>
      </c>
      <c r="M12" s="84">
        <f>'Consolidado - Financeiro'!M51</f>
        <v>0.24536149463249074</v>
      </c>
      <c r="N12" s="118">
        <f>'Consolidado - Financeiro'!N51</f>
        <v>0.20964545671555834</v>
      </c>
      <c r="O12" s="84">
        <f>'Consolidado - Financeiro'!O51</f>
        <v>0.22207503179313268</v>
      </c>
      <c r="P12" s="84">
        <f>'Consolidado - Financeiro'!P51</f>
        <v>0.21696858244564501</v>
      </c>
      <c r="Q12" s="84">
        <f>'Consolidado - Financeiro'!Q51</f>
        <v>0.19387094413134173</v>
      </c>
      <c r="R12" s="84">
        <f>'Consolidado - Financeiro'!R51</f>
        <v>0.20399999999999999</v>
      </c>
      <c r="S12" s="118">
        <f>'Consolidado - Financeiro'!S51</f>
        <v>0.114</v>
      </c>
      <c r="T12" s="84">
        <f>'Consolidado - Financeiro'!T51</f>
        <v>0.109</v>
      </c>
      <c r="U12" s="84">
        <f>'Consolidado - Financeiro'!U51</f>
        <v>4.2999999999999997E-2</v>
      </c>
      <c r="V12" s="84">
        <f>'Consolidado - Financeiro'!V51</f>
        <v>0.122</v>
      </c>
      <c r="W12" s="84">
        <f>'Consolidado - Financeiro'!W51</f>
        <v>0.18099999999999999</v>
      </c>
      <c r="X12" s="118">
        <f>'Consolidado - Financeiro'!X51</f>
        <v>0.17799999999999999</v>
      </c>
      <c r="Y12" s="84">
        <f>'Consolidado - Financeiro'!Y51</f>
        <v>-0.124</v>
      </c>
      <c r="Z12" s="84">
        <f>'Consolidado - Financeiro'!Z51</f>
        <v>0.20899999999999999</v>
      </c>
      <c r="AA12" s="84">
        <f>'Consolidado - Financeiro'!AA51</f>
        <v>0.26600000000000001</v>
      </c>
      <c r="AB12" s="84">
        <f>'Consolidado - Financeiro'!AB51</f>
        <v>0.29699999999999999</v>
      </c>
      <c r="AC12" s="118">
        <f>'Consolidado - Financeiro'!AC51</f>
        <v>0.311</v>
      </c>
      <c r="AD12" s="84">
        <f>'Consolidado - Financeiro'!AD51</f>
        <v>0.30499999999999999</v>
      </c>
      <c r="AE12" s="84">
        <f>'Consolidado - Financeiro'!AE51</f>
        <v>0.32300000000000001</v>
      </c>
      <c r="AF12" s="84">
        <f>'Consolidado - Financeiro'!AF51</f>
        <v>0.307</v>
      </c>
      <c r="AG12" s="84">
        <f>'Consolidado - Financeiro'!AG51</f>
        <v>0.307</v>
      </c>
      <c r="AH12" s="118">
        <f>'Consolidado - Financeiro'!AH51</f>
        <v>0.33200000000000002</v>
      </c>
      <c r="AI12" s="84">
        <f>'Consolidado - Financeiro'!AI51</f>
        <v>0.31900000000000001</v>
      </c>
      <c r="AJ12" s="84">
        <f>'Consolidado - Financeiro'!AJ51</f>
        <v>0.33</v>
      </c>
      <c r="AK12" s="84">
        <f>'Consolidado - Financeiro'!AK51</f>
        <v>0.34</v>
      </c>
      <c r="AL12" s="84">
        <f>'Consolidado - Financeiro'!AL51</f>
        <v>0.34300000000000003</v>
      </c>
      <c r="AM12" s="118">
        <f>'Consolidado - Financeiro'!AM51</f>
        <v>0.34799999999999998</v>
      </c>
      <c r="AN12" s="84">
        <f>'Consolidado - Financeiro'!AN51</f>
        <v>0.35899999999999999</v>
      </c>
      <c r="AO12" s="84">
        <f>'Consolidado - Financeiro'!AO51</f>
        <v>0.33600000000000002</v>
      </c>
      <c r="AP12" s="84">
        <f>'Consolidado - Financeiro'!AP51</f>
        <v>0.36</v>
      </c>
      <c r="AQ12" s="84">
        <f>'Consolidado - Financeiro'!AQ51</f>
        <v>0.33800000000000002</v>
      </c>
      <c r="AR12" s="118">
        <f>'Consolidado - Financeiro'!AR51</f>
        <v>0.34499999999999997</v>
      </c>
      <c r="AS12" s="84">
        <f>'Consolidado - Financeiro'!AS51</f>
        <v>0.35499999999999998</v>
      </c>
      <c r="AT12" s="84">
        <f>'Consolidado - Financeiro'!AT51</f>
        <v>0.36299999999999999</v>
      </c>
      <c r="AU12" s="84">
        <f>'Consolidado - Financeiro'!AU51</f>
        <v>0.32900000000000001</v>
      </c>
      <c r="AV12" s="84">
        <f>'Consolidado - Financeiro'!AV51</f>
        <v>0.33100000000000002</v>
      </c>
      <c r="AW12" s="118">
        <f>'Consolidado - Financeiro'!AW51</f>
        <v>0.307</v>
      </c>
      <c r="AX12" s="84">
        <f>'Consolidado - Financeiro'!AX51</f>
        <v>0.33400000000000002</v>
      </c>
      <c r="AY12" s="84">
        <f>'Consolidado - Financeiro'!AY51</f>
        <v>0.33600000000000002</v>
      </c>
      <c r="AZ12" s="84">
        <f>'Consolidado - Financeiro'!AZ51</f>
        <v>0.25900000000000001</v>
      </c>
      <c r="BA12" s="84">
        <f>'Consolidado - Financeiro'!BA51</f>
        <v>0.29299999999999998</v>
      </c>
      <c r="BB12" s="118">
        <f>'Consolidado - Financeiro'!BB51</f>
        <v>0.28799999999999998</v>
      </c>
      <c r="BC12" s="84">
        <f>'Consolidado - Financeiro'!BC51</f>
        <v>0.28399999999999997</v>
      </c>
      <c r="BD12" s="84">
        <f>'Consolidado - Financeiro'!BD51</f>
        <v>0.30399999999999999</v>
      </c>
      <c r="BE12" s="84">
        <f>'Consolidado - Financeiro'!BE51</f>
        <v>0.28100000000000003</v>
      </c>
      <c r="BF12" s="84">
        <f>'Consolidado - Financeiro'!BF51</f>
        <v>0.28499999999999998</v>
      </c>
      <c r="BG12" s="118">
        <f>'Consolidado - Financeiro'!BG51</f>
        <v>0.221</v>
      </c>
      <c r="BH12" s="84">
        <f>'Consolidado - Financeiro'!BH51</f>
        <v>0.313</v>
      </c>
      <c r="BI12" s="84">
        <f>'Consolidado - Financeiro'!BI51</f>
        <v>0.17199999999999999</v>
      </c>
      <c r="BJ12" s="84">
        <f>'Consolidado - Financeiro'!BJ51</f>
        <v>0.25900000000000001</v>
      </c>
      <c r="BK12" s="84">
        <f>'Consolidado - Financeiro'!BK51</f>
        <v>0.08</v>
      </c>
      <c r="BL12" s="118">
        <f>'Consolidado - Financeiro'!BL51</f>
        <v>0.08</v>
      </c>
      <c r="BM12" s="84">
        <f>'Consolidado - Financeiro'!BM51</f>
        <v>0.221</v>
      </c>
      <c r="BN12" s="84">
        <f>'Consolidado - Financeiro'!BN51</f>
        <v>3.9E-2</v>
      </c>
      <c r="BO12" s="84">
        <f>'Consolidado - Financeiro'!BO51</f>
        <v>7.3999999999999996E-2</v>
      </c>
      <c r="BP12" s="84">
        <f>'Consolidado - Financeiro'!BP51</f>
        <v>-6.9000000000000006E-2</v>
      </c>
      <c r="BQ12" s="118">
        <f>'Consolidado - Financeiro'!BQ51</f>
        <v>0.122</v>
      </c>
      <c r="BR12" s="84">
        <f>'Consolidado - Financeiro'!BR51</f>
        <v>4.5999999999999999E-2</v>
      </c>
      <c r="BS12" s="84">
        <f>'Consolidado - Financeiro'!BS51</f>
        <v>0.157</v>
      </c>
      <c r="BT12" s="84">
        <f>'Consolidado - Financeiro'!BT51</f>
        <v>0.19800000000000001</v>
      </c>
      <c r="BU12" s="84">
        <f>'Consolidado - Financeiro'!BU51</f>
        <v>6.5000000000000002E-2</v>
      </c>
      <c r="BV12" s="118">
        <f>'Consolidado - Financeiro'!BV51</f>
        <v>-0.64200000000000002</v>
      </c>
      <c r="BW12" s="84">
        <f>'Consolidado - Financeiro'!BW51</f>
        <v>0.89700000000000002</v>
      </c>
      <c r="BX12" s="84">
        <f>'Consolidado - Financeiro'!BX51</f>
        <v>-0.112</v>
      </c>
      <c r="BY12" s="84">
        <f>'Consolidado - Financeiro'!BY51</f>
        <v>0.11799999999999999</v>
      </c>
      <c r="BZ12" s="84">
        <f>'Consolidado - Financeiro'!BZ51</f>
        <v>4.2000000000000003E-2</v>
      </c>
    </row>
    <row r="13" spans="1:78" s="55" customFormat="1" x14ac:dyDescent="0.2">
      <c r="A13" s="70" t="s">
        <v>136</v>
      </c>
      <c r="B13" s="84">
        <f>'Consolidado - Financeiro'!B11</f>
        <v>0.37307702429068201</v>
      </c>
      <c r="C13" s="84">
        <f>'Consolidado - Financeiro'!C11</f>
        <v>0.35504945795004628</v>
      </c>
      <c r="D13" s="118">
        <f>'Consolidado - Financeiro'!D11</f>
        <v>0.32067379115349598</v>
      </c>
      <c r="E13" s="84">
        <f>'Consolidado - Financeiro'!E11</f>
        <v>0.31702361804791335</v>
      </c>
      <c r="F13" s="84">
        <f>'Consolidado - Financeiro'!F11</f>
        <v>0.31285427136510485</v>
      </c>
      <c r="G13" s="84">
        <f>'Consolidado - Financeiro'!G11</f>
        <v>0.32026721419452558</v>
      </c>
      <c r="H13" s="84">
        <f>'Consolidado - Financeiro'!H11</f>
        <v>0.33634665237385825</v>
      </c>
      <c r="I13" s="118">
        <f>'Consolidado - Financeiro'!I11</f>
        <v>0.29967168007804162</v>
      </c>
      <c r="J13" s="84">
        <f>'Consolidado - Financeiro'!J11</f>
        <v>0.3076971005879594</v>
      </c>
      <c r="K13" s="84">
        <f>'Consolidado - Financeiro'!K11</f>
        <v>0.32194221621271962</v>
      </c>
      <c r="L13" s="84">
        <f>'Consolidado - Financeiro'!L11</f>
        <v>0.2945746466496591</v>
      </c>
      <c r="M13" s="84">
        <f>'Consolidado - Financeiro'!M11</f>
        <v>0.26855323638789996</v>
      </c>
      <c r="N13" s="118">
        <f>'Consolidado - Financeiro'!N11</f>
        <v>0.23569300813237776</v>
      </c>
      <c r="O13" s="84">
        <f>'Consolidado - Financeiro'!O11</f>
        <v>0.24703163429949132</v>
      </c>
      <c r="P13" s="84">
        <f>'Consolidado - Financeiro'!P11</f>
        <v>0.24092726551292618</v>
      </c>
      <c r="Q13" s="84">
        <f>'Consolidado - Financeiro'!Q11</f>
        <v>0.22353797300873246</v>
      </c>
      <c r="R13" s="84">
        <f>'Consolidado - Financeiro'!R11</f>
        <v>0.22750997850782928</v>
      </c>
      <c r="S13" s="118">
        <f>'Consolidado - Financeiro'!S11</f>
        <v>0.13968332918842744</v>
      </c>
      <c r="T13" s="84">
        <f>'Consolidado - Financeiro'!T11</f>
        <v>0.13119949294881952</v>
      </c>
      <c r="U13" s="84">
        <f>'Consolidado - Financeiro'!U11</f>
        <v>5.6175854849965109E-2</v>
      </c>
      <c r="V13" s="84">
        <f>'Consolidado - Financeiro'!V11</f>
        <v>0.16302440580634872</v>
      </c>
      <c r="W13" s="84">
        <f>'Consolidado - Financeiro'!W11</f>
        <v>0.20605435156518748</v>
      </c>
      <c r="X13" s="118">
        <f>'Consolidado - Financeiro'!X11</f>
        <v>0.19200787401574804</v>
      </c>
      <c r="Y13" s="84">
        <f>'Consolidado - Financeiro'!Y11</f>
        <v>-0.1094354215003867</v>
      </c>
      <c r="Z13" s="84">
        <f>'Consolidado - Financeiro'!Z11</f>
        <v>0.22559622850804212</v>
      </c>
      <c r="AA13" s="84">
        <f>'Consolidado - Financeiro'!AA11</f>
        <v>0.2778016316015457</v>
      </c>
      <c r="AB13" s="84">
        <f>'Consolidado - Financeiro'!AB11</f>
        <v>0.31099684856526788</v>
      </c>
      <c r="AC13" s="118">
        <f>'Consolidado - Financeiro'!AC11</f>
        <v>0.32185418857343145</v>
      </c>
      <c r="AD13" s="84">
        <f>'Consolidado - Financeiro'!AD11</f>
        <v>0.31549788598921125</v>
      </c>
      <c r="AE13" s="84">
        <f>'Consolidado - Financeiro'!AE11</f>
        <v>0.33048128342245991</v>
      </c>
      <c r="AF13" s="84">
        <f>'Consolidado - Financeiro'!AF11</f>
        <v>0.32275232845466645</v>
      </c>
      <c r="AG13" s="84">
        <f>'Consolidado - Financeiro'!AG11</f>
        <v>0.31770081770081771</v>
      </c>
      <c r="AH13" s="118">
        <f>'Consolidado - Financeiro'!AH11</f>
        <v>0.34957181682990618</v>
      </c>
      <c r="AI13" s="84">
        <f>'Consolidado - Financeiro'!AI11</f>
        <v>0.33456085435463079</v>
      </c>
      <c r="AJ13" s="84">
        <f>'Consolidado - Financeiro'!AJ11</f>
        <v>0.34867256637168142</v>
      </c>
      <c r="AK13" s="84">
        <f>'Consolidado - Financeiro'!AK11</f>
        <v>0.36066244121856472</v>
      </c>
      <c r="AL13" s="84">
        <f>'Consolidado - Financeiro'!AL11</f>
        <v>0.35768385047642315</v>
      </c>
      <c r="AM13" s="118">
        <f>'Consolidado - Financeiro'!AM11</f>
        <v>0.36311187771367393</v>
      </c>
      <c r="AN13" s="84">
        <f>'Consolidado - Financeiro'!AN11</f>
        <v>0.37439507259128901</v>
      </c>
      <c r="AO13" s="84">
        <f>'Consolidado - Financeiro'!AO11</f>
        <v>0.34951245937161435</v>
      </c>
      <c r="AP13" s="84">
        <f>'Consolidado - Financeiro'!AP11</f>
        <v>0.37584565271861686</v>
      </c>
      <c r="AQ13" s="84">
        <f>'Consolidado - Financeiro'!AQ11</f>
        <v>0.35208959300737502</v>
      </c>
      <c r="AR13" s="118">
        <f>'Consolidado - Financeiro'!AR11</f>
        <v>0.36733190956624195</v>
      </c>
      <c r="AS13" s="84">
        <f>'Consolidado - Financeiro'!AS11</f>
        <v>0.37513997760358342</v>
      </c>
      <c r="AT13" s="84">
        <f>'Consolidado - Financeiro'!AT11</f>
        <v>0.39762036524626454</v>
      </c>
      <c r="AU13" s="84">
        <f>'Consolidado - Financeiro'!AU11</f>
        <v>0.34583598219961853</v>
      </c>
      <c r="AV13" s="84">
        <f>'Consolidado - Financeiro'!AV11</f>
        <v>0.34585771481367417</v>
      </c>
      <c r="AW13" s="118">
        <f>'Consolidado - Financeiro'!AW11</f>
        <v>0.33352332098413606</v>
      </c>
      <c r="AX13" s="84">
        <f>'Consolidado - Financeiro'!AX11</f>
        <v>0.38027187173231092</v>
      </c>
      <c r="AY13" s="84">
        <f>'Consolidado - Financeiro'!AY11</f>
        <v>0.35046210720887244</v>
      </c>
      <c r="AZ13" s="84">
        <f>'Consolidado - Financeiro'!AZ11</f>
        <v>0.28001534330648253</v>
      </c>
      <c r="BA13" s="84">
        <f>'Consolidado - Financeiro'!BA11</f>
        <v>0.31670929241261719</v>
      </c>
      <c r="BB13" s="118">
        <f>'Consolidado - Financeiro'!BB11</f>
        <v>0.30575793184488836</v>
      </c>
      <c r="BC13" s="84">
        <f>'Consolidado - Financeiro'!BC11</f>
        <v>0.29932301740812378</v>
      </c>
      <c r="BD13" s="84">
        <f>'Consolidado - Financeiro'!BD11</f>
        <v>0.32129963898916969</v>
      </c>
      <c r="BE13" s="84">
        <f>'Consolidado - Financeiro'!BE11</f>
        <v>0.30152200740436036</v>
      </c>
      <c r="BF13" s="84">
        <f>'Consolidado - Financeiro'!BF11</f>
        <v>0.29988851727982158</v>
      </c>
      <c r="BG13" s="118">
        <f>'Consolidado - Financeiro'!BG11</f>
        <v>0.26854937730222767</v>
      </c>
      <c r="BH13" s="84">
        <f>'Consolidado - Financeiro'!BH11</f>
        <v>0.28616550852811112</v>
      </c>
      <c r="BI13" s="84">
        <f>'Consolidado - Financeiro'!BI11</f>
        <v>0.29868114817688129</v>
      </c>
      <c r="BJ13" s="84">
        <f>'Consolidado - Financeiro'!BJ11</f>
        <v>0.30412662521198414</v>
      </c>
      <c r="BK13" s="84">
        <f>'Consolidado - Financeiro'!BK11</f>
        <v>0.14716981132075471</v>
      </c>
      <c r="BL13" s="118">
        <f>'Consolidado - Financeiro'!BL11</f>
        <v>0.15009174311926607</v>
      </c>
      <c r="BM13" s="84">
        <f>'Consolidado - Financeiro'!BM11</f>
        <v>0.28478362028850629</v>
      </c>
      <c r="BN13" s="84">
        <f>'Consolidado - Financeiro'!BN11</f>
        <v>0.12359550561797751</v>
      </c>
      <c r="BO13" s="84">
        <f>'Consolidado - Financeiro'!BO11</f>
        <v>0.13283302063789867</v>
      </c>
      <c r="BP13" s="84">
        <f>'Consolidado - Financeiro'!BP11</f>
        <v>1.3542409123307198E-2</v>
      </c>
      <c r="BQ13" s="118">
        <f>'Consolidado - Financeiro'!BQ11</f>
        <v>0.17257506313721824</v>
      </c>
      <c r="BR13" s="84">
        <f>'Consolidado - Financeiro'!BR11</f>
        <v>8.2989690721649495E-2</v>
      </c>
      <c r="BS13" s="84">
        <f>'Consolidado - Financeiro'!BS11</f>
        <v>0.2387914230019493</v>
      </c>
      <c r="BT13" s="84">
        <f>'Consolidado - Financeiro'!BT11</f>
        <v>0.25457205559619606</v>
      </c>
      <c r="BU13" s="84">
        <f>'Consolidado - Financeiro'!BU11</f>
        <v>8.611300204220558E-2</v>
      </c>
      <c r="BV13" s="118">
        <f>'Consolidado - Financeiro'!BV11</f>
        <v>-0.60118370134304577</v>
      </c>
      <c r="BW13" s="84">
        <f>'Consolidado - Financeiro'!BW11</f>
        <v>0.88756337608112146</v>
      </c>
      <c r="BX13" s="84">
        <f>'Consolidado - Financeiro'!BX11</f>
        <v>-9.0181205225453004E-2</v>
      </c>
      <c r="BY13" s="84">
        <f>'Consolidado - Financeiro'!BY11</f>
        <v>0.13847675568743817</v>
      </c>
      <c r="BZ13" s="84">
        <f>'Consolidado - Financeiro'!BZ11</f>
        <v>5.5128205128205127E-2</v>
      </c>
    </row>
    <row r="14" spans="1:78" x14ac:dyDescent="0.2">
      <c r="A14" s="39" t="s">
        <v>184</v>
      </c>
      <c r="B14" s="24">
        <f t="shared" ref="B14" si="4">SUM(B15:B19)</f>
        <v>-242.84</v>
      </c>
      <c r="C14" s="24">
        <v>-198.92599999999999</v>
      </c>
      <c r="D14" s="97">
        <v>-736.7</v>
      </c>
      <c r="E14" s="24">
        <v>-199.9</v>
      </c>
      <c r="F14" s="24">
        <v>-197.72900000000001</v>
      </c>
      <c r="G14" s="24">
        <v>-178.12200000000001</v>
      </c>
      <c r="H14" s="24">
        <v>-160.92599999999999</v>
      </c>
      <c r="I14" s="97">
        <v>-596.31600000000003</v>
      </c>
      <c r="J14" s="24">
        <v>-156.11000000000001</v>
      </c>
      <c r="K14" s="24">
        <v>-165.13900000000001</v>
      </c>
      <c r="L14" s="24">
        <v>-156.529</v>
      </c>
      <c r="M14" s="24">
        <v>-118.538</v>
      </c>
      <c r="N14" s="97">
        <v>-535.93900000000008</v>
      </c>
      <c r="O14" s="24">
        <v>-144.44699999999997</v>
      </c>
      <c r="P14" s="24">
        <v>-156.61000000000001</v>
      </c>
      <c r="Q14" s="24">
        <v>-123.458</v>
      </c>
      <c r="R14" s="24">
        <v>-111.42400000000001</v>
      </c>
      <c r="S14" s="97">
        <v>-590.49900000000002</v>
      </c>
      <c r="T14" s="24">
        <v>-150.85500000000002</v>
      </c>
      <c r="U14" s="24">
        <v>-163.80600000000001</v>
      </c>
      <c r="V14" s="24">
        <v>-148.89400000000001</v>
      </c>
      <c r="W14" s="24">
        <v>-126.944</v>
      </c>
      <c r="X14" s="97">
        <v>-541.72</v>
      </c>
      <c r="Y14" s="24">
        <v>-168.97200000000001</v>
      </c>
      <c r="Z14" s="24">
        <v>-123.619</v>
      </c>
      <c r="AA14" s="24">
        <v>-128.001</v>
      </c>
      <c r="AB14" s="24">
        <v>-121.128</v>
      </c>
      <c r="AC14" s="97">
        <v>-445.71000000000004</v>
      </c>
      <c r="AD14" s="24">
        <v>-118.379</v>
      </c>
      <c r="AE14" s="24">
        <v>-122.551</v>
      </c>
      <c r="AF14" s="24">
        <v>-105.643</v>
      </c>
      <c r="AG14" s="24">
        <v>-99.137000000000015</v>
      </c>
      <c r="AH14" s="97">
        <v>-357.34399999999999</v>
      </c>
      <c r="AI14" s="24">
        <v>-90.435000000000002</v>
      </c>
      <c r="AJ14" s="24">
        <v>-96.518999999999991</v>
      </c>
      <c r="AK14" s="24">
        <v>-86.674999999999983</v>
      </c>
      <c r="AL14" s="24">
        <v>-83.714999999999989</v>
      </c>
      <c r="AM14" s="97">
        <v>-366.47</v>
      </c>
      <c r="AN14" s="24">
        <v>-109.47200000000001</v>
      </c>
      <c r="AO14" s="24">
        <v>-84.147999999999996</v>
      </c>
      <c r="AP14" s="24">
        <v>-89.010999999999996</v>
      </c>
      <c r="AQ14" s="24">
        <v>-83.838999999999999</v>
      </c>
      <c r="AR14" s="97">
        <v>-345.12900000000002</v>
      </c>
      <c r="AS14" s="24">
        <v>-79.831000000000003</v>
      </c>
      <c r="AT14" s="24">
        <v>-100.15600000000001</v>
      </c>
      <c r="AU14" s="24">
        <v>-80.86</v>
      </c>
      <c r="AV14" s="24">
        <v>-84.282000000000011</v>
      </c>
      <c r="AW14" s="97">
        <v>-234.727</v>
      </c>
      <c r="AX14" s="24">
        <v>-65.402999999999992</v>
      </c>
      <c r="AY14" s="24">
        <v>-59.936</v>
      </c>
      <c r="AZ14" s="24">
        <v>-54.16</v>
      </c>
      <c r="BA14" s="24">
        <v>-55.228000000000002</v>
      </c>
      <c r="BB14" s="97">
        <v>-214.93299999999999</v>
      </c>
      <c r="BC14" s="24">
        <v>-64.936999999999998</v>
      </c>
      <c r="BD14" s="24">
        <v>-51.314</v>
      </c>
      <c r="BE14" s="24">
        <v>-62.079000000000001</v>
      </c>
      <c r="BF14" s="24">
        <v>-36.603000000000002</v>
      </c>
      <c r="BG14" s="97">
        <v>-237.07299999999998</v>
      </c>
      <c r="BH14" s="24">
        <v>-80.834999999999994</v>
      </c>
      <c r="BI14" s="24">
        <v>-52.542999999999999</v>
      </c>
      <c r="BJ14" s="24">
        <v>-60.384</v>
      </c>
      <c r="BK14" s="24">
        <v>-43.311</v>
      </c>
      <c r="BL14" s="97">
        <v>-179.952</v>
      </c>
      <c r="BM14" s="24">
        <v>-50.786000000000001</v>
      </c>
      <c r="BN14" s="24">
        <v>-55.100999999999999</v>
      </c>
      <c r="BO14" s="24">
        <v>-43.719000000000001</v>
      </c>
      <c r="BP14" s="24">
        <v>-30.346</v>
      </c>
      <c r="BQ14" s="97">
        <v>-233.01034566000001</v>
      </c>
      <c r="BR14" s="24">
        <v>-77.744</v>
      </c>
      <c r="BS14" s="24">
        <v>-54.825000000000003</v>
      </c>
      <c r="BT14" s="24">
        <v>-61.384</v>
      </c>
      <c r="BU14" s="24">
        <v>-39.057345659999989</v>
      </c>
      <c r="BV14" s="97">
        <v>-354.15705634274593</v>
      </c>
      <c r="BW14" s="24">
        <v>-192.49805634274597</v>
      </c>
      <c r="BX14" s="24">
        <v>-52.006</v>
      </c>
      <c r="BY14" s="24">
        <v>-51.304000000000002</v>
      </c>
      <c r="BZ14" s="24">
        <v>-58.348999999999997</v>
      </c>
    </row>
    <row r="15" spans="1:78" x14ac:dyDescent="0.2">
      <c r="A15" s="44" t="s">
        <v>139</v>
      </c>
      <c r="B15" s="24">
        <f>'Consolidado - Financeiro'!B61</f>
        <v>-97.998999999999995</v>
      </c>
      <c r="C15" s="24">
        <f>'Consolidado - Financeiro'!C61</f>
        <v>-89.17</v>
      </c>
      <c r="D15" s="97">
        <f>'Consolidado - Financeiro'!D61</f>
        <v>-342.3</v>
      </c>
      <c r="E15" s="24">
        <f>'Consolidado - Financeiro'!E61</f>
        <v>-100.8</v>
      </c>
      <c r="F15" s="24">
        <f>'Consolidado - Financeiro'!F61</f>
        <v>-91.685000000000002</v>
      </c>
      <c r="G15" s="24">
        <f>'Consolidado - Financeiro'!G61</f>
        <v>-81.98</v>
      </c>
      <c r="H15" s="24">
        <f>'Consolidado - Financeiro'!H61</f>
        <v>-67.84</v>
      </c>
      <c r="I15" s="97">
        <f>'Consolidado - Financeiro'!I61</f>
        <v>-285.00099999999998</v>
      </c>
      <c r="J15" s="24">
        <f>'Consolidado - Financeiro'!J61</f>
        <v>-76.789000000000001</v>
      </c>
      <c r="K15" s="24">
        <f>'Consolidado - Financeiro'!K61</f>
        <v>-75.727000000000004</v>
      </c>
      <c r="L15" s="24">
        <f>'Consolidado - Financeiro'!L61</f>
        <v>-68.676000000000002</v>
      </c>
      <c r="M15" s="24">
        <f>'Consolidado - Financeiro'!M61</f>
        <v>-63.808999999999997</v>
      </c>
      <c r="N15" s="97">
        <f>'Consolidado - Financeiro'!N61</f>
        <v>-237.786</v>
      </c>
      <c r="O15" s="24">
        <f>'Consolidado - Financeiro'!O61</f>
        <v>-70.849999999999994</v>
      </c>
      <c r="P15" s="24">
        <f>'Consolidado - Financeiro'!P61</f>
        <v>-62.057000000000002</v>
      </c>
      <c r="Q15" s="24">
        <f>'Consolidado - Financeiro'!Q61</f>
        <v>-57.139000000000003</v>
      </c>
      <c r="R15" s="24">
        <f>'Consolidado - Financeiro'!R61</f>
        <v>-47.7</v>
      </c>
      <c r="S15" s="97">
        <f>'Consolidado - Financeiro'!S61</f>
        <v>-241.3</v>
      </c>
      <c r="T15" s="24">
        <f>'Consolidado - Financeiro'!T61</f>
        <v>-58</v>
      </c>
      <c r="U15" s="24">
        <f>'Consolidado - Financeiro'!U61</f>
        <v>-59.1</v>
      </c>
      <c r="V15" s="24">
        <f>'Consolidado - Financeiro'!V61</f>
        <v>-59.9</v>
      </c>
      <c r="W15" s="24">
        <f>'Consolidado - Financeiro'!W61</f>
        <v>-64.3</v>
      </c>
      <c r="X15" s="97">
        <f>'Consolidado - Financeiro'!X61</f>
        <v>-245.8</v>
      </c>
      <c r="Y15" s="24">
        <f>'Consolidado - Financeiro'!Y61</f>
        <v>-77.7</v>
      </c>
      <c r="Z15" s="24">
        <f>'Consolidado - Financeiro'!Z61</f>
        <v>-62.3</v>
      </c>
      <c r="AA15" s="24">
        <f>'Consolidado - Financeiro'!AA61</f>
        <v>-56.3</v>
      </c>
      <c r="AB15" s="24">
        <f>'Consolidado - Financeiro'!AB61</f>
        <v>-49.5</v>
      </c>
      <c r="AC15" s="97">
        <f>'Consolidado - Financeiro'!AC61</f>
        <v>-200.6</v>
      </c>
      <c r="AD15" s="24">
        <f>'Consolidado - Financeiro'!AD61</f>
        <v>-52.1</v>
      </c>
      <c r="AE15" s="24">
        <f>'Consolidado - Financeiro'!AE61</f>
        <v>-55.6</v>
      </c>
      <c r="AF15" s="24">
        <f>'Consolidado - Financeiro'!AF61</f>
        <v>-44.7</v>
      </c>
      <c r="AG15" s="24">
        <f>'Consolidado - Financeiro'!AG61</f>
        <v>-48.1</v>
      </c>
      <c r="AH15" s="97">
        <f>'Consolidado - Financeiro'!AH61</f>
        <v>-162.5</v>
      </c>
      <c r="AI15" s="24">
        <f>'Consolidado - Financeiro'!AI61</f>
        <v>-45.5</v>
      </c>
      <c r="AJ15" s="24">
        <f>'Consolidado - Financeiro'!AJ61</f>
        <v>-46.8</v>
      </c>
      <c r="AK15" s="24">
        <f>'Consolidado - Financeiro'!AK61</f>
        <v>-37.5</v>
      </c>
      <c r="AL15" s="24">
        <f>'Consolidado - Financeiro'!AL61</f>
        <v>-32.799999999999997</v>
      </c>
      <c r="AM15" s="97">
        <f>'Consolidado - Financeiro'!AM61</f>
        <v>-145.30000000000001</v>
      </c>
      <c r="AN15" s="24">
        <f>'Consolidado - Financeiro'!AN61</f>
        <v>-38.6</v>
      </c>
      <c r="AO15" s="24">
        <f>'Consolidado - Financeiro'!AO61</f>
        <v>-39.200000000000003</v>
      </c>
      <c r="AP15" s="24">
        <f>'Consolidado - Financeiro'!AP61</f>
        <v>-35.700000000000003</v>
      </c>
      <c r="AQ15" s="24">
        <f>'Consolidado - Financeiro'!AQ61</f>
        <v>-31.7</v>
      </c>
      <c r="AR15" s="97">
        <f>'Consolidado - Financeiro'!AR61</f>
        <v>-136.9</v>
      </c>
      <c r="AS15" s="24">
        <f>'Consolidado - Financeiro'!AS61</f>
        <v>-38.4</v>
      </c>
      <c r="AT15" s="24">
        <f>'Consolidado - Financeiro'!AT61</f>
        <v>-35.5</v>
      </c>
      <c r="AU15" s="24">
        <f>'Consolidado - Financeiro'!AU61</f>
        <v>-33.5</v>
      </c>
      <c r="AV15" s="24">
        <f>'Consolidado - Financeiro'!AV61</f>
        <v>-29.5</v>
      </c>
      <c r="AW15" s="97">
        <f>'Consolidado - Financeiro'!AW61</f>
        <v>-90.5</v>
      </c>
      <c r="AX15" s="24">
        <f>'Consolidado - Financeiro'!AX61</f>
        <v>-25.4</v>
      </c>
      <c r="AY15" s="24">
        <f>'Consolidado - Financeiro'!AY61</f>
        <v>-25.6</v>
      </c>
      <c r="AZ15" s="24">
        <f>'Consolidado - Financeiro'!AZ61</f>
        <v>-21.3</v>
      </c>
      <c r="BA15" s="24">
        <f>'Consolidado - Financeiro'!BA61</f>
        <v>-18.3</v>
      </c>
      <c r="BB15" s="97">
        <f>'Consolidado - Financeiro'!BB61</f>
        <v>-65.3</v>
      </c>
      <c r="BC15" s="24">
        <f>'Consolidado - Financeiro'!BC61</f>
        <v>-18.3</v>
      </c>
      <c r="BD15" s="24">
        <f>'Consolidado - Financeiro'!BD61</f>
        <v>-16.3</v>
      </c>
      <c r="BE15" s="24">
        <f>'Consolidado - Financeiro'!BE61</f>
        <v>-17.7</v>
      </c>
      <c r="BF15" s="24">
        <f>'Consolidado - Financeiro'!BF61</f>
        <v>-13</v>
      </c>
      <c r="BG15" s="97">
        <f>'Consolidado - Financeiro'!BG61</f>
        <v>-53</v>
      </c>
      <c r="BH15" s="24">
        <f>'Consolidado - Financeiro'!BH61</f>
        <v>-11.2</v>
      </c>
      <c r="BI15" s="24">
        <f>'Consolidado - Financeiro'!BI61</f>
        <v>-15.3</v>
      </c>
      <c r="BJ15" s="24">
        <f>'Consolidado - Financeiro'!BJ61</f>
        <v>-14.7</v>
      </c>
      <c r="BK15" s="24">
        <f>'Consolidado - Financeiro'!BK61</f>
        <v>-11.8</v>
      </c>
      <c r="BL15" s="97">
        <f>'Consolidado - Financeiro'!BL61</f>
        <v>-77.599999999999994</v>
      </c>
      <c r="BM15" s="24">
        <f>'Consolidado - Financeiro'!BM61</f>
        <v>-16.899999999999999</v>
      </c>
      <c r="BN15" s="24">
        <f>'Consolidado - Financeiro'!BN61</f>
        <v>-18.899999999999999</v>
      </c>
      <c r="BO15" s="24">
        <f>'Consolidado - Financeiro'!BO61</f>
        <v>-21</v>
      </c>
      <c r="BP15" s="24">
        <f>'Consolidado - Financeiro'!BP61</f>
        <v>-20.8</v>
      </c>
      <c r="BQ15" s="97">
        <f>'Consolidado - Financeiro'!BQ61</f>
        <v>-91.4</v>
      </c>
      <c r="BR15" s="24">
        <f>'Consolidado - Financeiro'!BR61</f>
        <v>-25.7</v>
      </c>
      <c r="BS15" s="24">
        <f>'Consolidado - Financeiro'!BS61</f>
        <v>-22.7</v>
      </c>
      <c r="BT15" s="24">
        <f>'Consolidado - Financeiro'!BT61</f>
        <v>-22.7</v>
      </c>
      <c r="BU15" s="24">
        <f>'Consolidado - Financeiro'!BU61</f>
        <v>-20.3</v>
      </c>
      <c r="BV15" s="97">
        <f>'Consolidado - Financeiro'!BV61</f>
        <v>-179.6</v>
      </c>
      <c r="BW15" s="24">
        <f>'Consolidado - Financeiro'!BW61</f>
        <v>-109.4</v>
      </c>
      <c r="BX15" s="24">
        <f>'Consolidado - Financeiro'!BX61</f>
        <v>-24</v>
      </c>
      <c r="BY15" s="24">
        <f>'Consolidado - Financeiro'!BY61</f>
        <v>-22.1</v>
      </c>
      <c r="BZ15" s="24">
        <f>'Consolidado - Financeiro'!BZ61</f>
        <v>-24</v>
      </c>
    </row>
    <row r="16" spans="1:78" x14ac:dyDescent="0.2">
      <c r="A16" s="44" t="s">
        <v>185</v>
      </c>
      <c r="B16" s="24">
        <f>'Consolidado - Financeiro'!B62</f>
        <v>-105.718</v>
      </c>
      <c r="C16" s="24">
        <f>'Consolidado - Financeiro'!C62</f>
        <v>-86.980999999999995</v>
      </c>
      <c r="D16" s="97">
        <f>'Consolidado - Financeiro'!D62</f>
        <v>-292.5</v>
      </c>
      <c r="E16" s="24">
        <f>'Consolidado - Financeiro'!E62</f>
        <v>-66.2</v>
      </c>
      <c r="F16" s="24">
        <f>'Consolidado - Financeiro'!F62</f>
        <v>-77.28</v>
      </c>
      <c r="G16" s="24">
        <f>'Consolidado - Financeiro'!G62</f>
        <v>-82.741</v>
      </c>
      <c r="H16" s="24">
        <f>'Consolidado - Financeiro'!H62</f>
        <v>-66.328000000000003</v>
      </c>
      <c r="I16" s="97">
        <f>'Consolidado - Financeiro'!I62</f>
        <v>-240.02600000000001</v>
      </c>
      <c r="J16" s="24">
        <f>'Consolidado - Financeiro'!J62</f>
        <v>-55.694000000000003</v>
      </c>
      <c r="K16" s="24">
        <f>'Consolidado - Financeiro'!K62</f>
        <v>-61.100999999999999</v>
      </c>
      <c r="L16" s="24">
        <f>'Consolidado - Financeiro'!L62</f>
        <v>-68.832999999999998</v>
      </c>
      <c r="M16" s="24">
        <f>'Consolidado - Financeiro'!M62</f>
        <v>-54.398000000000003</v>
      </c>
      <c r="N16" s="97">
        <f>'Consolidado - Financeiro'!N62</f>
        <v>-179.46100000000001</v>
      </c>
      <c r="O16" s="24">
        <f>'Consolidado - Financeiro'!O62</f>
        <v>-40.463000000000001</v>
      </c>
      <c r="P16" s="24">
        <f>'Consolidado - Financeiro'!P62</f>
        <v>-56.137</v>
      </c>
      <c r="Q16" s="24">
        <f>'Consolidado - Financeiro'!Q62</f>
        <v>-45.445999999999998</v>
      </c>
      <c r="R16" s="24">
        <f>'Consolidado - Financeiro'!R62</f>
        <v>-37.4</v>
      </c>
      <c r="S16" s="97">
        <f>'Consolidado - Financeiro'!S62</f>
        <v>-208.5</v>
      </c>
      <c r="T16" s="24">
        <f>'Consolidado - Financeiro'!T62</f>
        <v>-49.8</v>
      </c>
      <c r="U16" s="24">
        <f>'Consolidado - Financeiro'!U62</f>
        <v>-53.7</v>
      </c>
      <c r="V16" s="24">
        <f>'Consolidado - Financeiro'!V62</f>
        <v>-56.8</v>
      </c>
      <c r="W16" s="24">
        <f>'Consolidado - Financeiro'!W62</f>
        <v>-48.1</v>
      </c>
      <c r="X16" s="97">
        <f>'Consolidado - Financeiro'!X62</f>
        <v>-188.1</v>
      </c>
      <c r="Y16" s="24">
        <f>'Consolidado - Financeiro'!Y62</f>
        <v>-53.2</v>
      </c>
      <c r="Z16" s="24">
        <f>'Consolidado - Financeiro'!Z62</f>
        <v>-42.6</v>
      </c>
      <c r="AA16" s="24">
        <f>'Consolidado - Financeiro'!AA62</f>
        <v>-44</v>
      </c>
      <c r="AB16" s="24">
        <f>'Consolidado - Financeiro'!AB62</f>
        <v>-48.4</v>
      </c>
      <c r="AC16" s="97">
        <f>'Consolidado - Financeiro'!AC62</f>
        <v>-154.4</v>
      </c>
      <c r="AD16" s="24">
        <f>'Consolidado - Financeiro'!AD62</f>
        <v>-38.299999999999997</v>
      </c>
      <c r="AE16" s="24">
        <f>'Consolidado - Financeiro'!AE62</f>
        <v>-45.8</v>
      </c>
      <c r="AF16" s="24">
        <f>'Consolidado - Financeiro'!AF62</f>
        <v>-40.5</v>
      </c>
      <c r="AG16" s="24">
        <f>'Consolidado - Financeiro'!AG62</f>
        <v>-29.9</v>
      </c>
      <c r="AH16" s="97">
        <f>'Consolidado - Financeiro'!AH62</f>
        <v>-117.1</v>
      </c>
      <c r="AI16" s="24">
        <f>'Consolidado - Financeiro'!AI62</f>
        <v>-26.3</v>
      </c>
      <c r="AJ16" s="24">
        <f>'Consolidado - Financeiro'!AJ62</f>
        <v>-31.2</v>
      </c>
      <c r="AK16" s="24">
        <f>'Consolidado - Financeiro'!AK62</f>
        <v>-30.6</v>
      </c>
      <c r="AL16" s="24">
        <f>'Consolidado - Financeiro'!AL62</f>
        <v>-29.1</v>
      </c>
      <c r="AM16" s="97">
        <f>'Consolidado - Financeiro'!AM62</f>
        <v>-123.8</v>
      </c>
      <c r="AN16" s="24">
        <f>'Consolidado - Financeiro'!AN62</f>
        <v>-35</v>
      </c>
      <c r="AO16" s="24">
        <f>'Consolidado - Financeiro'!AO62</f>
        <v>-28.3</v>
      </c>
      <c r="AP16" s="24">
        <f>'Consolidado - Financeiro'!AP62</f>
        <v>-26.5</v>
      </c>
      <c r="AQ16" s="24">
        <f>'Consolidado - Financeiro'!AQ62</f>
        <v>-34</v>
      </c>
      <c r="AR16" s="97">
        <f>'Consolidado - Financeiro'!AR62</f>
        <v>-95.2</v>
      </c>
      <c r="AS16" s="24">
        <f>'Consolidado - Financeiro'!AS62</f>
        <v>-25.6</v>
      </c>
      <c r="AT16" s="24">
        <f>'Consolidado - Financeiro'!AT62</f>
        <v>-24.8</v>
      </c>
      <c r="AU16" s="24">
        <f>'Consolidado - Financeiro'!AU62</f>
        <v>-21.8</v>
      </c>
      <c r="AV16" s="24">
        <f>'Consolidado - Financeiro'!AV62</f>
        <v>-22.9</v>
      </c>
      <c r="AW16" s="97">
        <f>'Consolidado - Financeiro'!AW62</f>
        <v>-89.7</v>
      </c>
      <c r="AX16" s="24">
        <f>'Consolidado - Financeiro'!AX62</f>
        <v>-27.6</v>
      </c>
      <c r="AY16" s="24">
        <f>'Consolidado - Financeiro'!AY62</f>
        <v>-21.9</v>
      </c>
      <c r="AZ16" s="24">
        <f>'Consolidado - Financeiro'!AZ62</f>
        <v>-21.2</v>
      </c>
      <c r="BA16" s="24">
        <f>'Consolidado - Financeiro'!BA62</f>
        <v>-19</v>
      </c>
      <c r="BB16" s="97">
        <f>'Consolidado - Financeiro'!BB62</f>
        <v>-84</v>
      </c>
      <c r="BC16" s="24">
        <f>'Consolidado - Financeiro'!BC62</f>
        <v>-20.7</v>
      </c>
      <c r="BD16" s="24">
        <f>'Consolidado - Financeiro'!BD62</f>
        <v>-26.9</v>
      </c>
      <c r="BE16" s="24">
        <f>'Consolidado - Financeiro'!BE62</f>
        <v>-21.6</v>
      </c>
      <c r="BF16" s="24">
        <f>'Consolidado - Financeiro'!BF62</f>
        <v>-14.8</v>
      </c>
      <c r="BG16" s="97">
        <f>'Consolidado - Financeiro'!BG62</f>
        <v>-87.1</v>
      </c>
      <c r="BH16" s="24">
        <f>'Consolidado - Financeiro'!BH62</f>
        <v>-24.2</v>
      </c>
      <c r="BI16" s="24">
        <f>'Consolidado - Financeiro'!BI62</f>
        <v>-18.899999999999999</v>
      </c>
      <c r="BJ16" s="24">
        <f>'Consolidado - Financeiro'!BJ62</f>
        <v>-25</v>
      </c>
      <c r="BK16" s="24">
        <f>'Consolidado - Financeiro'!BK62</f>
        <v>-19</v>
      </c>
      <c r="BL16" s="97">
        <f>'Consolidado - Financeiro'!BL62</f>
        <v>-97.3</v>
      </c>
      <c r="BM16" s="24">
        <f>'Consolidado - Financeiro'!BM62</f>
        <v>-30.1</v>
      </c>
      <c r="BN16" s="24">
        <f>'Consolidado - Financeiro'!BN62</f>
        <v>-25</v>
      </c>
      <c r="BO16" s="24">
        <f>'Consolidado - Financeiro'!BO62</f>
        <v>-19.5</v>
      </c>
      <c r="BP16" s="24">
        <f>'Consolidado - Financeiro'!BP62</f>
        <v>-22.6</v>
      </c>
      <c r="BQ16" s="97">
        <f>'Consolidado - Financeiro'!BQ62</f>
        <v>-113.3</v>
      </c>
      <c r="BR16" s="24">
        <f>'Consolidado - Financeiro'!BR62</f>
        <v>-31.7</v>
      </c>
      <c r="BS16" s="24">
        <f>'Consolidado - Financeiro'!BS62</f>
        <v>-28</v>
      </c>
      <c r="BT16" s="24">
        <f>'Consolidado - Financeiro'!BT62</f>
        <v>-26.8</v>
      </c>
      <c r="BU16" s="24">
        <f>'Consolidado - Financeiro'!BU62</f>
        <v>-26.9</v>
      </c>
      <c r="BV16" s="97">
        <f>'Consolidado - Financeiro'!BV62</f>
        <v>-90.9</v>
      </c>
      <c r="BW16" s="24">
        <f>'Consolidado - Financeiro'!BW62</f>
        <v>-22.9</v>
      </c>
      <c r="BX16" s="24">
        <f>'Consolidado - Financeiro'!BX62</f>
        <v>-22.4</v>
      </c>
      <c r="BY16" s="24">
        <f>'Consolidado - Financeiro'!BY62</f>
        <v>-22.3</v>
      </c>
      <c r="BZ16" s="24">
        <f>'Consolidado - Financeiro'!BZ62</f>
        <v>-23.3</v>
      </c>
    </row>
    <row r="17" spans="1:78" x14ac:dyDescent="0.2">
      <c r="A17" s="44" t="s">
        <v>186</v>
      </c>
      <c r="B17" s="24">
        <v>-30.678000000000001</v>
      </c>
      <c r="C17" s="24">
        <v>-15.298</v>
      </c>
      <c r="D17" s="97">
        <v>-81</v>
      </c>
      <c r="E17" s="24">
        <v>-29.9</v>
      </c>
      <c r="F17" s="24">
        <v>-24.585999999999999</v>
      </c>
      <c r="G17" s="24">
        <v>-5.1289999999999996</v>
      </c>
      <c r="H17" s="24">
        <v>-21.343</v>
      </c>
      <c r="I17" s="97">
        <v>-46.51</v>
      </c>
      <c r="J17" s="24">
        <v>-23.445</v>
      </c>
      <c r="K17" s="24">
        <v>-19.95</v>
      </c>
      <c r="L17" s="24">
        <v>-13.177</v>
      </c>
      <c r="M17" s="24">
        <v>10.061999999999999</v>
      </c>
      <c r="N17" s="97">
        <v>-78.034000000000006</v>
      </c>
      <c r="O17" s="24">
        <v>-22.07</v>
      </c>
      <c r="P17" s="24">
        <v>-26.66</v>
      </c>
      <c r="Q17" s="24">
        <v>-12.516999999999999</v>
      </c>
      <c r="R17" s="24">
        <v>-16.786999999999999</v>
      </c>
      <c r="S17" s="97">
        <v>-96.495000000000005</v>
      </c>
      <c r="T17" s="24">
        <v>-28.353999999999999</v>
      </c>
      <c r="U17" s="24">
        <v>-36.694000000000003</v>
      </c>
      <c r="V17" s="24">
        <v>-20.138000000000002</v>
      </c>
      <c r="W17" s="24">
        <v>-11.308999999999999</v>
      </c>
      <c r="X17" s="97">
        <v>-68.010999999999996</v>
      </c>
      <c r="Y17" s="24">
        <v>-23.84</v>
      </c>
      <c r="Z17" s="24">
        <v>-8.6229999999999993</v>
      </c>
      <c r="AA17" s="24">
        <v>-20.007000000000001</v>
      </c>
      <c r="AB17" s="24">
        <v>-15.541</v>
      </c>
      <c r="AC17" s="97">
        <v>-67.76400000000001</v>
      </c>
      <c r="AD17" s="24">
        <v>-21.402000000000001</v>
      </c>
      <c r="AE17" s="24">
        <v>-15.141</v>
      </c>
      <c r="AF17" s="24">
        <v>-15.991</v>
      </c>
      <c r="AG17" s="24">
        <v>-15.23</v>
      </c>
      <c r="AH17" s="97">
        <v>-60.480999999999995</v>
      </c>
      <c r="AI17" s="24">
        <v>-17.962</v>
      </c>
      <c r="AJ17" s="24">
        <v>-13.074</v>
      </c>
      <c r="AK17" s="24">
        <v>-13.510999999999999</v>
      </c>
      <c r="AL17" s="24">
        <v>-15.933999999999999</v>
      </c>
      <c r="AM17" s="97">
        <v>-81.52000000000001</v>
      </c>
      <c r="AN17" s="24">
        <v>-32.191000000000003</v>
      </c>
      <c r="AO17" s="24">
        <v>-13.677</v>
      </c>
      <c r="AP17" s="24">
        <v>-20.832999999999998</v>
      </c>
      <c r="AQ17" s="24">
        <v>-14.819000000000001</v>
      </c>
      <c r="AR17" s="97">
        <v>-98.49799999999999</v>
      </c>
      <c r="AS17" s="24">
        <v>-12.137</v>
      </c>
      <c r="AT17" s="24">
        <v>-36</v>
      </c>
      <c r="AU17" s="24">
        <v>-21.65</v>
      </c>
      <c r="AV17" s="24">
        <v>-28.710999999999999</v>
      </c>
      <c r="AW17" s="97">
        <v>-36.743000000000002</v>
      </c>
      <c r="AX17" s="24">
        <v>-3.7469999999999999</v>
      </c>
      <c r="AY17" s="24">
        <v>-10.509</v>
      </c>
      <c r="AZ17" s="24">
        <v>-7.27</v>
      </c>
      <c r="BA17" s="24">
        <v>-15.217000000000001</v>
      </c>
      <c r="BB17" s="97">
        <v>-52.567</v>
      </c>
      <c r="BC17" s="24">
        <v>-20.359000000000002</v>
      </c>
      <c r="BD17" s="24">
        <v>-15.500999999999999</v>
      </c>
      <c r="BE17" s="24">
        <v>-11.673</v>
      </c>
      <c r="BF17" s="24">
        <v>-5.0339999999999998</v>
      </c>
      <c r="BG17" s="97">
        <v>-62.236000000000004</v>
      </c>
      <c r="BH17" s="24">
        <v>-25.53</v>
      </c>
      <c r="BI17" s="24">
        <v>-11.734999999999999</v>
      </c>
      <c r="BJ17" s="24">
        <v>-14.968</v>
      </c>
      <c r="BK17" s="24">
        <v>-10.003</v>
      </c>
      <c r="BL17" s="97">
        <v>-24.820999999999998</v>
      </c>
      <c r="BM17" s="24">
        <v>-9.1969999999999992</v>
      </c>
      <c r="BN17" s="24">
        <v>-16.238</v>
      </c>
      <c r="BO17" s="24">
        <v>3.7349999999999999</v>
      </c>
      <c r="BP17" s="24">
        <v>-3.121</v>
      </c>
      <c r="BQ17" s="97">
        <v>-47.798000000000002</v>
      </c>
      <c r="BR17" s="24">
        <v>-17.992000000000001</v>
      </c>
      <c r="BS17" s="24">
        <v>-12.023</v>
      </c>
      <c r="BT17" s="24">
        <v>-12.946</v>
      </c>
      <c r="BU17" s="24">
        <v>-4.8369999999999997</v>
      </c>
      <c r="BV17" s="97">
        <v>-60.333195052246005</v>
      </c>
      <c r="BW17" s="24">
        <v>-54.453195052246002</v>
      </c>
      <c r="BX17" s="24">
        <v>-0.70099999999999996</v>
      </c>
      <c r="BY17" s="24">
        <v>-1.1160000000000001</v>
      </c>
      <c r="BZ17" s="24">
        <v>-4.0629999999999997</v>
      </c>
    </row>
    <row r="18" spans="1:78" x14ac:dyDescent="0.2">
      <c r="A18" s="44" t="s">
        <v>187</v>
      </c>
      <c r="B18" s="24">
        <f>-'Consolidado - Financeiro'!B102</f>
        <v>-13.597</v>
      </c>
      <c r="C18" s="24">
        <f>-'Consolidado - Financeiro'!C102</f>
        <v>-12.01</v>
      </c>
      <c r="D18" s="97">
        <f>-'Consolidado - Financeiro'!D102</f>
        <v>-46.2</v>
      </c>
      <c r="E18" s="24">
        <f>-'Consolidado - Financeiro'!E102</f>
        <v>-10.6</v>
      </c>
      <c r="F18" s="24">
        <f>-'Consolidado - Financeiro'!F102</f>
        <v>-13.39</v>
      </c>
      <c r="G18" s="24">
        <f>-'Consolidado - Financeiro'!G102</f>
        <v>-11.920999999999999</v>
      </c>
      <c r="H18" s="24">
        <f>-'Consolidado - Financeiro'!H102</f>
        <v>-10.332000000000001</v>
      </c>
      <c r="I18" s="97">
        <f>-'Consolidado - Financeiro'!I102</f>
        <v>-41.478999999999999</v>
      </c>
      <c r="J18" s="24">
        <f>-'Consolidado - Financeiro'!J102</f>
        <v>-10.66</v>
      </c>
      <c r="K18" s="24">
        <f>-'Consolidado - Financeiro'!K102</f>
        <v>-10.621</v>
      </c>
      <c r="L18" s="24">
        <f>-'Consolidado - Financeiro'!L102</f>
        <v>-9.8979999999999997</v>
      </c>
      <c r="M18" s="24">
        <f>-'Consolidado - Financeiro'!M102</f>
        <v>-10.3</v>
      </c>
      <c r="N18" s="97">
        <f>-'Consolidado - Financeiro'!N102</f>
        <v>-39.713000000000001</v>
      </c>
      <c r="O18" s="24">
        <f>-'Consolidado - Financeiro'!O102</f>
        <v>-10.412000000000001</v>
      </c>
      <c r="P18" s="24">
        <f>-'Consolidado - Financeiro'!P102</f>
        <v>-10.005000000000001</v>
      </c>
      <c r="Q18" s="24">
        <f>-'Consolidado - Financeiro'!Q102</f>
        <v>-9.5109999999999992</v>
      </c>
      <c r="R18" s="24">
        <f>-'Consolidado - Financeiro'!R102</f>
        <v>-9.8000000000000007</v>
      </c>
      <c r="S18" s="97">
        <f>-'Consolidado - Financeiro'!S102</f>
        <v>-36.9</v>
      </c>
      <c r="T18" s="24">
        <f>-'Consolidado - Financeiro'!T102</f>
        <v>-10.199999999999999</v>
      </c>
      <c r="U18" s="24">
        <f>-'Consolidado - Financeiro'!U102</f>
        <v>-6</v>
      </c>
      <c r="V18" s="24">
        <f>-'Consolidado - Financeiro'!V102</f>
        <v>-11.4</v>
      </c>
      <c r="W18" s="24">
        <f>-'Consolidado - Financeiro'!W102</f>
        <v>-9.1999999999999993</v>
      </c>
      <c r="X18" s="97">
        <f>-'Consolidado - Financeiro'!X102</f>
        <v>-33</v>
      </c>
      <c r="Y18" s="24">
        <f>-'Consolidado - Financeiro'!Y102</f>
        <v>-9</v>
      </c>
      <c r="Z18" s="24">
        <f>-'Consolidado - Financeiro'!Z102</f>
        <v>-8.6999999999999993</v>
      </c>
      <c r="AA18" s="24">
        <f>-'Consolidado - Financeiro'!AA102</f>
        <v>-7.8</v>
      </c>
      <c r="AB18" s="24">
        <f>-'Consolidado - Financeiro'!AB102</f>
        <v>-7.4</v>
      </c>
      <c r="AC18" s="97">
        <f>-'Consolidado - Financeiro'!AC102</f>
        <v>-22.5</v>
      </c>
      <c r="AD18" s="24">
        <f>-'Consolidado - Financeiro'!AD102</f>
        <v>-6.2</v>
      </c>
      <c r="AE18" s="24">
        <f>-'Consolidado - Financeiro'!AE102</f>
        <v>-5.8</v>
      </c>
      <c r="AF18" s="24">
        <f>-'Consolidado - Financeiro'!AF102</f>
        <v>-4.3</v>
      </c>
      <c r="AG18" s="24">
        <f>-'Consolidado - Financeiro'!AG102</f>
        <v>-6.1</v>
      </c>
      <c r="AH18" s="97">
        <f>-'Consolidado - Financeiro'!AH102</f>
        <v>-20.5</v>
      </c>
      <c r="AI18" s="24">
        <f>-'Consolidado - Financeiro'!AI102</f>
        <v>-5.8</v>
      </c>
      <c r="AJ18" s="24">
        <f>-'Consolidado - Financeiro'!AJ102</f>
        <v>-5.2</v>
      </c>
      <c r="AK18" s="24">
        <f>-'Consolidado - Financeiro'!AK102</f>
        <v>-4.9000000000000004</v>
      </c>
      <c r="AL18" s="24">
        <f>-'Consolidado - Financeiro'!AL102</f>
        <v>-4.7</v>
      </c>
      <c r="AM18" s="97">
        <f>-'Consolidado - Financeiro'!AM102</f>
        <v>-16.399999999999999</v>
      </c>
      <c r="AN18" s="24">
        <f>-'Consolidado - Financeiro'!AN102</f>
        <v>-3.5</v>
      </c>
      <c r="AO18" s="24">
        <f>-'Consolidado - Financeiro'!AO102</f>
        <v>-3.2</v>
      </c>
      <c r="AP18" s="24">
        <f>-'Consolidado - Financeiro'!AP102</f>
        <v>-6.4</v>
      </c>
      <c r="AQ18" s="24">
        <f>-'Consolidado - Financeiro'!AQ102</f>
        <v>-3.4</v>
      </c>
      <c r="AR18" s="97">
        <f>-'Consolidado - Financeiro'!AR102</f>
        <v>-13.5</v>
      </c>
      <c r="AS18" s="24">
        <f>-'Consolidado - Financeiro'!AS102</f>
        <v>-3.3</v>
      </c>
      <c r="AT18" s="24">
        <f>-'Consolidado - Financeiro'!AT102</f>
        <v>-3.4</v>
      </c>
      <c r="AU18" s="24">
        <f>-'Consolidado - Financeiro'!AU102</f>
        <v>-3.5</v>
      </c>
      <c r="AV18" s="24">
        <f>-'Consolidado - Financeiro'!AV102</f>
        <v>-3.3</v>
      </c>
      <c r="AW18" s="97">
        <f>-'Consolidado - Financeiro'!AW102</f>
        <v>-12.3</v>
      </c>
      <c r="AX18" s="24">
        <f>-'Consolidado - Financeiro'!AX102</f>
        <v>-3.2</v>
      </c>
      <c r="AY18" s="24">
        <f>-'Consolidado - Financeiro'!AY102</f>
        <v>-2.9</v>
      </c>
      <c r="AZ18" s="24">
        <f>-'Consolidado - Financeiro'!AZ102</f>
        <v>-3</v>
      </c>
      <c r="BA18" s="24">
        <f>-'Consolidado - Financeiro'!BA102</f>
        <v>-3.2</v>
      </c>
      <c r="BB18" s="97">
        <f>-'Consolidado - Financeiro'!BB102</f>
        <v>-14.8</v>
      </c>
      <c r="BC18" s="24">
        <f>-'Consolidado - Financeiro'!BC102</f>
        <v>-3.9</v>
      </c>
      <c r="BD18" s="24">
        <f>-'Consolidado - Financeiro'!BD102</f>
        <v>-4</v>
      </c>
      <c r="BE18" s="24">
        <f>-'Consolidado - Financeiro'!BE102</f>
        <v>-3.5</v>
      </c>
      <c r="BF18" s="24">
        <f>-'Consolidado - Financeiro'!BF102</f>
        <v>-3.4</v>
      </c>
      <c r="BG18" s="97">
        <f>-'Consolidado - Financeiro'!BG102</f>
        <v>-15.6</v>
      </c>
      <c r="BH18" s="24">
        <f>-'Consolidado - Financeiro'!BH102</f>
        <v>-4.2</v>
      </c>
      <c r="BI18" s="24">
        <f>-'Consolidado - Financeiro'!BI102</f>
        <v>-4</v>
      </c>
      <c r="BJ18" s="24">
        <f>-'Consolidado - Financeiro'!BJ102</f>
        <v>-4.7</v>
      </c>
      <c r="BK18" s="24">
        <f>-'Consolidado - Financeiro'!BK102</f>
        <v>-2.8</v>
      </c>
      <c r="BL18" s="97">
        <f>-'Consolidado - Financeiro'!BL102</f>
        <v>-11.5</v>
      </c>
      <c r="BM18" s="24">
        <f>-'Consolidado - Financeiro'!BM102</f>
        <v>-3.3</v>
      </c>
      <c r="BN18" s="24">
        <f>-'Consolidado - Financeiro'!BN102</f>
        <v>-2.9</v>
      </c>
      <c r="BO18" s="24">
        <f>-'Consolidado - Financeiro'!BO102</f>
        <v>-2.5</v>
      </c>
      <c r="BP18" s="24">
        <f>-'Consolidado - Financeiro'!BP102</f>
        <v>-2.9</v>
      </c>
      <c r="BQ18" s="97">
        <f>-'Consolidado - Financeiro'!BQ102</f>
        <v>-15.6</v>
      </c>
      <c r="BR18" s="24">
        <f>-'Consolidado - Financeiro'!BR102</f>
        <v>-3.6</v>
      </c>
      <c r="BS18" s="24">
        <f>-'Consolidado - Financeiro'!BS102</f>
        <v>-5.8</v>
      </c>
      <c r="BT18" s="24">
        <f>-'Consolidado - Financeiro'!BT102</f>
        <v>-3.9</v>
      </c>
      <c r="BU18" s="24">
        <f>-'Consolidado - Financeiro'!BU102</f>
        <v>-2.2999999999999998</v>
      </c>
      <c r="BV18" s="97">
        <f>-'Consolidado - Financeiro'!BV102</f>
        <v>-19.899999999999999</v>
      </c>
      <c r="BW18" s="24">
        <f>-'Consolidado - Financeiro'!BW102</f>
        <v>-5.7</v>
      </c>
      <c r="BX18" s="24">
        <f>-'Consolidado - Financeiro'!BX102</f>
        <v>-4.8</v>
      </c>
      <c r="BY18" s="24">
        <f>-'Consolidado - Financeiro'!BY102</f>
        <v>-5.7</v>
      </c>
      <c r="BZ18" s="24">
        <f>-'Consolidado - Financeiro'!BZ102</f>
        <v>-3.7</v>
      </c>
    </row>
    <row r="19" spans="1:78" x14ac:dyDescent="0.2">
      <c r="A19" s="44" t="s">
        <v>147</v>
      </c>
      <c r="B19" s="24">
        <f>'Consolidado - Financeiro'!B74</f>
        <v>5.1520000000000001</v>
      </c>
      <c r="C19" s="24">
        <f>'Consolidado - Financeiro'!C74</f>
        <v>4.5330000000000004</v>
      </c>
      <c r="D19" s="97">
        <f>'Consolidado - Financeiro'!D74</f>
        <v>25.3</v>
      </c>
      <c r="E19" s="24">
        <f>'Consolidado - Financeiro'!E74</f>
        <v>7.6</v>
      </c>
      <c r="F19" s="24">
        <f>'Consolidado - Financeiro'!F74</f>
        <v>9.2119999999999997</v>
      </c>
      <c r="G19" s="24">
        <f>'Consolidado - Financeiro'!G74</f>
        <v>3.649</v>
      </c>
      <c r="H19" s="24">
        <f>'Consolidado - Financeiro'!H74</f>
        <v>4.9169999999999998</v>
      </c>
      <c r="I19" s="97">
        <f>'Consolidado - Financeiro'!I74</f>
        <v>16.699000000000002</v>
      </c>
      <c r="J19" s="24">
        <f>'Consolidado - Financeiro'!J74</f>
        <v>10.478</v>
      </c>
      <c r="K19" s="24">
        <f>'Consolidado - Financeiro'!K74</f>
        <v>2.4159999999999999</v>
      </c>
      <c r="L19" s="24">
        <f>'Consolidado - Financeiro'!L74</f>
        <v>3.8980000000000001</v>
      </c>
      <c r="M19" s="24">
        <f>'Consolidado - Financeiro'!M74</f>
        <v>-9.2999999999999999E-2</v>
      </c>
      <c r="N19" s="97">
        <f>'Consolidado - Financeiro'!N74</f>
        <v>-0.94499999999999995</v>
      </c>
      <c r="O19" s="24">
        <f>'Consolidado - Financeiro'!O74</f>
        <v>-0.65200000000000002</v>
      </c>
      <c r="P19" s="24">
        <f>'Consolidado - Financeiro'!P74</f>
        <v>-1.7509999999999999</v>
      </c>
      <c r="Q19" s="24">
        <f>'Consolidado - Financeiro'!Q74</f>
        <v>1.155</v>
      </c>
      <c r="R19" s="24">
        <f>'Consolidado - Financeiro'!R74</f>
        <v>0.3</v>
      </c>
      <c r="S19" s="97">
        <f>'Consolidado - Financeiro'!S74</f>
        <v>-7.4</v>
      </c>
      <c r="T19" s="24">
        <f>'Consolidado - Financeiro'!T74</f>
        <v>-4.4000000000000004</v>
      </c>
      <c r="U19" s="24">
        <f>'Consolidado - Financeiro'!U74</f>
        <v>-8.3000000000000007</v>
      </c>
      <c r="V19" s="24">
        <f>'Consolidado - Financeiro'!V74</f>
        <v>-0.6</v>
      </c>
      <c r="W19" s="24">
        <f>'Consolidado - Financeiro'!W74</f>
        <v>5.9</v>
      </c>
      <c r="X19" s="97">
        <f>'Consolidado - Financeiro'!X74</f>
        <v>-6.8</v>
      </c>
      <c r="Y19" s="24">
        <f>'Consolidado - Financeiro'!Y74</f>
        <v>-5.3</v>
      </c>
      <c r="Z19" s="24">
        <f>'Consolidado - Financeiro'!Z74</f>
        <v>-1.4</v>
      </c>
      <c r="AA19" s="24">
        <f>'Consolidado - Financeiro'!AA74</f>
        <v>0.1</v>
      </c>
      <c r="AB19" s="24">
        <f>'Consolidado - Financeiro'!AB74</f>
        <v>-0.2</v>
      </c>
      <c r="AC19" s="97">
        <f>'Consolidado - Financeiro'!AC74</f>
        <v>-0.5</v>
      </c>
      <c r="AD19" s="24">
        <f>'Consolidado - Financeiro'!AD74</f>
        <v>-0.4</v>
      </c>
      <c r="AE19" s="24">
        <f>'Consolidado - Financeiro'!AE74</f>
        <v>-0.1</v>
      </c>
      <c r="AF19" s="24">
        <f>'Consolidado - Financeiro'!AF74</f>
        <v>-0.2</v>
      </c>
      <c r="AG19" s="24">
        <f>'Consolidado - Financeiro'!AG74</f>
        <v>0.2</v>
      </c>
      <c r="AH19" s="97">
        <f>'Consolidado - Financeiro'!AH74</f>
        <v>3.2</v>
      </c>
      <c r="AI19" s="24">
        <f>'Consolidado - Financeiro'!AI74</f>
        <v>5</v>
      </c>
      <c r="AJ19" s="24">
        <f>'Consolidado - Financeiro'!AJ74</f>
        <v>-0.3</v>
      </c>
      <c r="AK19" s="24">
        <f>'Consolidado - Financeiro'!AK74</f>
        <v>-0.2</v>
      </c>
      <c r="AL19" s="24">
        <f>'Consolidado - Financeiro'!AL74</f>
        <v>-1.2</v>
      </c>
      <c r="AM19" s="97">
        <f>'Consolidado - Financeiro'!AM74</f>
        <v>0.6</v>
      </c>
      <c r="AN19" s="24">
        <f>'Consolidado - Financeiro'!AN74</f>
        <v>-0.2</v>
      </c>
      <c r="AO19" s="24">
        <f>'Consolidado - Financeiro'!AO74</f>
        <v>0.3</v>
      </c>
      <c r="AP19" s="24">
        <f>'Consolidado - Financeiro'!AP74</f>
        <v>0.5</v>
      </c>
      <c r="AQ19" s="24">
        <f>'Consolidado - Financeiro'!AQ74</f>
        <v>0.1</v>
      </c>
      <c r="AR19" s="97">
        <f>'Consolidado - Financeiro'!AR74</f>
        <v>-1.1000000000000001</v>
      </c>
      <c r="AS19" s="24">
        <f>'Consolidado - Financeiro'!AS74</f>
        <v>-0.4</v>
      </c>
      <c r="AT19" s="24">
        <f>'Consolidado - Financeiro'!AT74</f>
        <v>-0.4</v>
      </c>
      <c r="AU19" s="24">
        <f>'Consolidado - Financeiro'!AU74</f>
        <v>-0.5</v>
      </c>
      <c r="AV19" s="24">
        <f>'Consolidado - Financeiro'!AV74</f>
        <v>0.1</v>
      </c>
      <c r="AW19" s="97">
        <f>'Consolidado - Financeiro'!AW74</f>
        <v>-5.5</v>
      </c>
      <c r="AX19" s="24">
        <f>'Consolidado - Financeiro'!AX74</f>
        <v>-5.5</v>
      </c>
      <c r="AY19" s="24">
        <f>'Consolidado - Financeiro'!AY74</f>
        <v>0.9</v>
      </c>
      <c r="AZ19" s="24">
        <f>'Consolidado - Financeiro'!AZ74</f>
        <v>-1.4</v>
      </c>
      <c r="BA19" s="24">
        <f>'Consolidado - Financeiro'!BA74</f>
        <v>0.5</v>
      </c>
      <c r="BB19" s="97">
        <f>'Consolidado - Financeiro'!BB74</f>
        <v>1.8</v>
      </c>
      <c r="BC19" s="24">
        <f>'Consolidado - Financeiro'!BC74</f>
        <v>-1.6</v>
      </c>
      <c r="BD19" s="24">
        <f>'Consolidado - Financeiro'!BD74</f>
        <v>11.4</v>
      </c>
      <c r="BE19" s="24">
        <f>'Consolidado - Financeiro'!BE74</f>
        <v>-7.7</v>
      </c>
      <c r="BF19" s="24">
        <f>'Consolidado - Financeiro'!BF74</f>
        <v>-0.4</v>
      </c>
      <c r="BG19" s="97">
        <f>'Consolidado - Financeiro'!BG74</f>
        <v>-19.100000000000001</v>
      </c>
      <c r="BH19" s="24">
        <f>'Consolidado - Financeiro'!BH74</f>
        <v>-15.7</v>
      </c>
      <c r="BI19" s="24">
        <f>'Consolidado - Financeiro'!BI74</f>
        <v>-2.7</v>
      </c>
      <c r="BJ19" s="24">
        <f>'Consolidado - Financeiro'!BJ74</f>
        <v>-1.1000000000000001</v>
      </c>
      <c r="BK19" s="24">
        <f>'Consolidado - Financeiro'!BK74</f>
        <v>0.3</v>
      </c>
      <c r="BL19" s="97">
        <f>'Consolidado - Financeiro'!BL74</f>
        <v>31.3</v>
      </c>
      <c r="BM19" s="24">
        <f>'Consolidado - Financeiro'!BM74</f>
        <v>8.8000000000000007</v>
      </c>
      <c r="BN19" s="24">
        <f>'Consolidado - Financeiro'!BN74</f>
        <v>7.9</v>
      </c>
      <c r="BO19" s="24">
        <f>'Consolidado - Financeiro'!BO74</f>
        <v>-4.5</v>
      </c>
      <c r="BP19" s="24">
        <f>'Consolidado - Financeiro'!BP74</f>
        <v>19.100000000000001</v>
      </c>
      <c r="BQ19" s="97">
        <f>'Consolidado - Financeiro'!BQ74</f>
        <v>35.1</v>
      </c>
      <c r="BR19" s="24">
        <f>'Consolidado - Financeiro'!BR74</f>
        <v>1.3</v>
      </c>
      <c r="BS19" s="24">
        <f>'Consolidado - Financeiro'!BS74</f>
        <v>13.7</v>
      </c>
      <c r="BT19" s="24">
        <f>'Consolidado - Financeiro'!BT74</f>
        <v>4.9000000000000004</v>
      </c>
      <c r="BU19" s="24">
        <f>'Consolidado - Financeiro'!BU74</f>
        <v>15.3</v>
      </c>
      <c r="BV19" s="97">
        <f>'Consolidado - Financeiro'!BV74</f>
        <v>-3.4</v>
      </c>
      <c r="BW19" s="24">
        <f>'Consolidado - Financeiro'!BW74</f>
        <v>0</v>
      </c>
      <c r="BX19" s="24">
        <f>'Consolidado - Financeiro'!BX74</f>
        <v>0</v>
      </c>
      <c r="BY19" s="24">
        <f>'Consolidado - Financeiro'!BY74</f>
        <v>-0.1</v>
      </c>
      <c r="BZ19" s="24">
        <f>'Consolidado - Financeiro'!BZ74</f>
        <v>-3.3</v>
      </c>
    </row>
    <row r="20" spans="1:78" s="55" customFormat="1" x14ac:dyDescent="0.2">
      <c r="A20" s="34" t="s">
        <v>188</v>
      </c>
      <c r="B20" s="54">
        <f t="shared" ref="B20" si="5">B10+B14</f>
        <v>218.33799999999999</v>
      </c>
      <c r="C20" s="54">
        <f t="shared" ref="C20:J20" si="6">C10+C14</f>
        <v>200.62600000000003</v>
      </c>
      <c r="D20" s="108">
        <f t="shared" si="6"/>
        <v>518.70000000000005</v>
      </c>
      <c r="E20" s="54">
        <f t="shared" si="6"/>
        <v>154.79999999999998</v>
      </c>
      <c r="F20" s="54">
        <f t="shared" si="6"/>
        <v>136.696</v>
      </c>
      <c r="G20" s="54">
        <f t="shared" si="6"/>
        <v>116.99754931000001</v>
      </c>
      <c r="H20" s="54">
        <f t="shared" si="6"/>
        <v>110.25900000000001</v>
      </c>
      <c r="I20" s="108">
        <f t="shared" si="6"/>
        <v>295.12799999999993</v>
      </c>
      <c r="J20" s="54">
        <f t="shared" si="6"/>
        <v>74.308999999999997</v>
      </c>
      <c r="K20" s="54">
        <f>K10+K14</f>
        <v>101.404</v>
      </c>
      <c r="L20" s="54">
        <f>L10+L14</f>
        <v>55.194999999999993</v>
      </c>
      <c r="M20" s="54">
        <f>M10+M14</f>
        <v>64.220000000000013</v>
      </c>
      <c r="N20" s="108">
        <f t="shared" ref="N20:BY20" si="7">N10+N14</f>
        <v>72.680000000000064</v>
      </c>
      <c r="O20" s="54">
        <f t="shared" si="7"/>
        <v>23.193000000000012</v>
      </c>
      <c r="P20" s="54">
        <f t="shared" si="7"/>
        <v>13.995000000000005</v>
      </c>
      <c r="Q20" s="54">
        <f t="shared" si="7"/>
        <v>14.277999999999992</v>
      </c>
      <c r="R20" s="54">
        <f t="shared" si="7"/>
        <v>21.175999999999988</v>
      </c>
      <c r="S20" s="108">
        <f t="shared" si="7"/>
        <v>-315.79900000000004</v>
      </c>
      <c r="T20" s="54">
        <f t="shared" si="7"/>
        <v>-82.155000000000015</v>
      </c>
      <c r="U20" s="54">
        <f t="shared" si="7"/>
        <v>-139.40600000000001</v>
      </c>
      <c r="V20" s="54">
        <f t="shared" si="7"/>
        <v>-72.594000000000008</v>
      </c>
      <c r="W20" s="54">
        <f t="shared" si="7"/>
        <v>-21.744</v>
      </c>
      <c r="X20" s="108">
        <f t="shared" si="7"/>
        <v>-90.420000000000016</v>
      </c>
      <c r="Y20" s="54">
        <f t="shared" si="7"/>
        <v>-233.27199999999999</v>
      </c>
      <c r="Z20" s="54">
        <f t="shared" si="7"/>
        <v>26.980999999999995</v>
      </c>
      <c r="AA20" s="54">
        <f t="shared" si="7"/>
        <v>58.09899999999999</v>
      </c>
      <c r="AB20" s="54">
        <f t="shared" si="7"/>
        <v>57.772000000000006</v>
      </c>
      <c r="AC20" s="108">
        <f t="shared" si="7"/>
        <v>264.68999999999994</v>
      </c>
      <c r="AD20" s="54">
        <f t="shared" si="7"/>
        <v>91.120999999999995</v>
      </c>
      <c r="AE20" s="54">
        <f t="shared" si="7"/>
        <v>88.749000000000009</v>
      </c>
      <c r="AF20" s="54">
        <f t="shared" si="7"/>
        <v>56.056999999999988</v>
      </c>
      <c r="AG20" s="54">
        <f t="shared" si="7"/>
        <v>28.762999999999991</v>
      </c>
      <c r="AH20" s="108">
        <f t="shared" si="7"/>
        <v>290.75600000000003</v>
      </c>
      <c r="AI20" s="54">
        <f t="shared" si="7"/>
        <v>82.664999999999992</v>
      </c>
      <c r="AJ20" s="54">
        <f t="shared" si="7"/>
        <v>71.481000000000009</v>
      </c>
      <c r="AK20" s="54">
        <f t="shared" si="7"/>
        <v>79.725000000000023</v>
      </c>
      <c r="AL20" s="54">
        <f t="shared" si="7"/>
        <v>56.785000000000011</v>
      </c>
      <c r="AM20" s="108">
        <f t="shared" si="7"/>
        <v>219.32999999999993</v>
      </c>
      <c r="AN20" s="54">
        <f t="shared" si="7"/>
        <v>53.828000000000003</v>
      </c>
      <c r="AO20" s="54">
        <f t="shared" si="7"/>
        <v>70.852000000000004</v>
      </c>
      <c r="AP20" s="54">
        <f t="shared" si="7"/>
        <v>54.789000000000016</v>
      </c>
      <c r="AQ20" s="54">
        <f t="shared" si="7"/>
        <v>39.861000000000004</v>
      </c>
      <c r="AR20" s="108">
        <f t="shared" si="7"/>
        <v>123.471</v>
      </c>
      <c r="AS20" s="54">
        <f t="shared" si="7"/>
        <v>46.869</v>
      </c>
      <c r="AT20" s="54">
        <f t="shared" si="7"/>
        <v>30.943999999999988</v>
      </c>
      <c r="AU20" s="54">
        <f t="shared" si="7"/>
        <v>22.64</v>
      </c>
      <c r="AV20" s="54">
        <f t="shared" si="7"/>
        <v>23.017999999999986</v>
      </c>
      <c r="AW20" s="108">
        <f t="shared" si="7"/>
        <v>88.272999999999996</v>
      </c>
      <c r="AX20" s="54">
        <f t="shared" si="7"/>
        <v>30.497000000000014</v>
      </c>
      <c r="AY20" s="54">
        <f t="shared" si="7"/>
        <v>30.964000000000006</v>
      </c>
      <c r="AZ20" s="54">
        <f t="shared" si="7"/>
        <v>13.240000000000009</v>
      </c>
      <c r="BA20" s="54">
        <f t="shared" si="7"/>
        <v>13.472000000000001</v>
      </c>
      <c r="BB20" s="108">
        <f t="shared" si="7"/>
        <v>30.467000000000013</v>
      </c>
      <c r="BC20" s="54">
        <f t="shared" si="7"/>
        <v>-6.2369999999999948</v>
      </c>
      <c r="BD20" s="54">
        <f t="shared" si="7"/>
        <v>16.086000000000006</v>
      </c>
      <c r="BE20" s="54">
        <f t="shared" si="7"/>
        <v>6.2209999999999965</v>
      </c>
      <c r="BF20" s="54">
        <f t="shared" si="7"/>
        <v>14.497</v>
      </c>
      <c r="BG20" s="108">
        <f t="shared" si="7"/>
        <v>-111.17299999999997</v>
      </c>
      <c r="BH20" s="54">
        <f t="shared" si="7"/>
        <v>-31.334999999999994</v>
      </c>
      <c r="BI20" s="54">
        <f t="shared" si="7"/>
        <v>-30.442999999999998</v>
      </c>
      <c r="BJ20" s="54">
        <f t="shared" si="7"/>
        <v>-14.584000000000003</v>
      </c>
      <c r="BK20" s="54">
        <f t="shared" si="7"/>
        <v>-34.811</v>
      </c>
      <c r="BL20" s="108">
        <f t="shared" si="7"/>
        <v>-114.752</v>
      </c>
      <c r="BM20" s="54">
        <f t="shared" si="7"/>
        <v>-3.1859999999999999</v>
      </c>
      <c r="BN20" s="54">
        <f t="shared" si="7"/>
        <v>-47.500999999999998</v>
      </c>
      <c r="BO20" s="54">
        <f t="shared" si="7"/>
        <v>-24.019000000000002</v>
      </c>
      <c r="BP20" s="54">
        <f t="shared" si="7"/>
        <v>-39.945999999999998</v>
      </c>
      <c r="BQ20" s="108">
        <f t="shared" si="7"/>
        <v>-102.61034566000001</v>
      </c>
      <c r="BR20" s="54">
        <f t="shared" si="7"/>
        <v>-68.744</v>
      </c>
      <c r="BS20" s="54">
        <f t="shared" si="7"/>
        <v>-6.625</v>
      </c>
      <c r="BT20" s="54">
        <f t="shared" si="7"/>
        <v>-7.2839999999999989</v>
      </c>
      <c r="BU20" s="54">
        <f t="shared" si="7"/>
        <v>-19.957345659999987</v>
      </c>
      <c r="BV20" s="108">
        <f t="shared" si="7"/>
        <v>-636.05705634274591</v>
      </c>
      <c r="BW20" s="54">
        <f t="shared" si="7"/>
        <v>-493.39805634274592</v>
      </c>
      <c r="BX20" s="54">
        <f t="shared" si="7"/>
        <v>-78.605999999999995</v>
      </c>
      <c r="BY20" s="54">
        <f t="shared" si="7"/>
        <v>-15.404000000000003</v>
      </c>
      <c r="BZ20" s="54">
        <f t="shared" ref="BZ20" si="8">BZ10+BZ14</f>
        <v>-48.548999999999992</v>
      </c>
    </row>
    <row r="21" spans="1:78" x14ac:dyDescent="0.2">
      <c r="A21" s="39" t="s">
        <v>189</v>
      </c>
      <c r="B21" s="24">
        <f>'Consolidado - Financeiro'!B78</f>
        <v>52.686611999999997</v>
      </c>
      <c r="C21" s="24">
        <f>'Consolidado - Financeiro'!C78</f>
        <v>67.019018000000003</v>
      </c>
      <c r="D21" s="97">
        <f>'Consolidado - Financeiro'!D78</f>
        <v>248.8</v>
      </c>
      <c r="E21" s="24">
        <f>'Consolidado - Financeiro'!E78</f>
        <v>40.700000000000003</v>
      </c>
      <c r="F21" s="24">
        <f>'Consolidado - Financeiro'!F78</f>
        <v>31.078111410000002</v>
      </c>
      <c r="G21" s="24">
        <f>'Consolidado - Financeiro'!G78</f>
        <v>16.135999999999999</v>
      </c>
      <c r="H21" s="24">
        <f>'Consolidado - Financeiro'!H78</f>
        <v>14.096489</v>
      </c>
      <c r="I21" s="97">
        <f>'Consolidado - Financeiro'!I78</f>
        <v>65.180533330000003</v>
      </c>
      <c r="J21" s="24">
        <f>'Consolidado - Financeiro'!J78</f>
        <v>17.199000000000002</v>
      </c>
      <c r="K21" s="24">
        <f>'Consolidado - Financeiro'!K78</f>
        <v>15.159091999999998</v>
      </c>
      <c r="L21" s="24">
        <f>'Consolidado - Financeiro'!L78</f>
        <v>13.469330149999999</v>
      </c>
      <c r="M21" s="24">
        <f>'Consolidado - Financeiro'!M78</f>
        <v>19.35411023</v>
      </c>
      <c r="N21" s="97">
        <f>'Consolidado - Financeiro'!N78</f>
        <v>63.144629480000006</v>
      </c>
      <c r="O21" s="24">
        <f>'Consolidado - Financeiro'!O78</f>
        <v>19.46262948</v>
      </c>
      <c r="P21" s="24">
        <f>'Consolidado - Financeiro'!P78</f>
        <v>19.282</v>
      </c>
      <c r="Q21" s="24">
        <f>'Consolidado - Financeiro'!Q78</f>
        <v>11.990000000000004</v>
      </c>
      <c r="R21" s="24">
        <f>'Consolidado - Financeiro'!R78</f>
        <v>12.41</v>
      </c>
      <c r="S21" s="97">
        <f>'Consolidado - Financeiro'!S78</f>
        <v>54.508605989999985</v>
      </c>
      <c r="T21" s="24">
        <f>'Consolidado - Financeiro'!T78</f>
        <v>0.31260598999998696</v>
      </c>
      <c r="U21" s="24">
        <f>'Consolidado - Financeiro'!U78</f>
        <v>20.2</v>
      </c>
      <c r="V21" s="24">
        <f>'Consolidado - Financeiro'!V78</f>
        <v>16.5</v>
      </c>
      <c r="W21" s="24">
        <f>'Consolidado - Financeiro'!W78</f>
        <v>17.399999999999999</v>
      </c>
      <c r="X21" s="97">
        <f>'Consolidado - Financeiro'!X78</f>
        <v>37.6</v>
      </c>
      <c r="Y21" s="24">
        <f>'Consolidado - Financeiro'!Y78</f>
        <v>15.2</v>
      </c>
      <c r="Z21" s="24">
        <f>'Consolidado - Financeiro'!Z78</f>
        <v>9.9</v>
      </c>
      <c r="AA21" s="24">
        <f>'Consolidado - Financeiro'!AA78</f>
        <v>8.5</v>
      </c>
      <c r="AB21" s="24">
        <f>'Consolidado - Financeiro'!AB78</f>
        <v>4.0999999999999996</v>
      </c>
      <c r="AC21" s="97">
        <f>'Consolidado - Financeiro'!AC78</f>
        <v>32.6</v>
      </c>
      <c r="AD21" s="24">
        <f>'Consolidado - Financeiro'!AD78</f>
        <v>7</v>
      </c>
      <c r="AE21" s="24">
        <f>'Consolidado - Financeiro'!AE78</f>
        <v>6.1</v>
      </c>
      <c r="AF21" s="24">
        <f>'Consolidado - Financeiro'!AF78</f>
        <v>10.3</v>
      </c>
      <c r="AG21" s="24">
        <f>'Consolidado - Financeiro'!AG78</f>
        <v>9.3000000000000007</v>
      </c>
      <c r="AH21" s="97">
        <f>'Consolidado - Financeiro'!AH78</f>
        <v>61.2</v>
      </c>
      <c r="AI21" s="24">
        <f>'Consolidado - Financeiro'!AI78</f>
        <v>16.7</v>
      </c>
      <c r="AJ21" s="24">
        <f>'Consolidado - Financeiro'!AJ78</f>
        <v>17.2</v>
      </c>
      <c r="AK21" s="24">
        <f>'Consolidado - Financeiro'!AK78</f>
        <v>15.2</v>
      </c>
      <c r="AL21" s="24">
        <f>'Consolidado - Financeiro'!AL78</f>
        <v>12.1</v>
      </c>
      <c r="AM21" s="97">
        <f>'Consolidado - Financeiro'!AM78</f>
        <v>42.9</v>
      </c>
      <c r="AN21" s="24">
        <f>'Consolidado - Financeiro'!AN78</f>
        <v>12.7</v>
      </c>
      <c r="AO21" s="24">
        <f>'Consolidado - Financeiro'!AO78</f>
        <v>9.6</v>
      </c>
      <c r="AP21" s="24">
        <f>'Consolidado - Financeiro'!AP78</f>
        <v>10.9</v>
      </c>
      <c r="AQ21" s="24">
        <f>'Consolidado - Financeiro'!AQ78</f>
        <v>9.6</v>
      </c>
      <c r="AR21" s="97">
        <f>'Consolidado - Financeiro'!AR78</f>
        <v>28.1</v>
      </c>
      <c r="AS21" s="24">
        <f>'Consolidado - Financeiro'!AS78</f>
        <v>6.3</v>
      </c>
      <c r="AT21" s="24">
        <f>'Consolidado - Financeiro'!AT78</f>
        <v>8</v>
      </c>
      <c r="AU21" s="24">
        <f>'Consolidado - Financeiro'!AU78</f>
        <v>8.1999999999999993</v>
      </c>
      <c r="AV21" s="24">
        <f>'Consolidado - Financeiro'!AV78</f>
        <v>5.6</v>
      </c>
      <c r="AW21" s="97">
        <f>'Consolidado - Financeiro'!AW78</f>
        <v>27.3</v>
      </c>
      <c r="AX21" s="24">
        <f>'Consolidado - Financeiro'!AX78</f>
        <v>3.4</v>
      </c>
      <c r="AY21" s="24">
        <f>'Consolidado - Financeiro'!AY78</f>
        <v>6.5</v>
      </c>
      <c r="AZ21" s="24">
        <f>'Consolidado - Financeiro'!AZ78</f>
        <v>8.6</v>
      </c>
      <c r="BA21" s="24">
        <f>'Consolidado - Financeiro'!BA78</f>
        <v>8.8000000000000007</v>
      </c>
      <c r="BB21" s="97">
        <f>'Consolidado - Financeiro'!BB78</f>
        <v>46.8</v>
      </c>
      <c r="BC21" s="24">
        <f>'Consolidado - Financeiro'!BC78</f>
        <v>7.1</v>
      </c>
      <c r="BD21" s="24">
        <f>'Consolidado - Financeiro'!BD78</f>
        <v>2.1</v>
      </c>
      <c r="BE21" s="24">
        <f>'Consolidado - Financeiro'!BE78</f>
        <v>24.3</v>
      </c>
      <c r="BF21" s="24">
        <f>'Consolidado - Financeiro'!BF78</f>
        <v>13.3</v>
      </c>
      <c r="BG21" s="97">
        <f>'Consolidado - Financeiro'!BG78</f>
        <v>58.7</v>
      </c>
      <c r="BH21" s="24">
        <f>'Consolidado - Financeiro'!BH78</f>
        <v>15.9</v>
      </c>
      <c r="BI21" s="24">
        <f>'Consolidado - Financeiro'!BI78</f>
        <v>15.9</v>
      </c>
      <c r="BJ21" s="24">
        <f>'Consolidado - Financeiro'!BJ78</f>
        <v>13.8</v>
      </c>
      <c r="BK21" s="24">
        <f>'Consolidado - Financeiro'!BK78</f>
        <v>13</v>
      </c>
      <c r="BL21" s="97">
        <f>'Consolidado - Financeiro'!BL78</f>
        <v>37.5</v>
      </c>
      <c r="BM21" s="24">
        <f>'Consolidado - Financeiro'!BM78</f>
        <v>11.9</v>
      </c>
      <c r="BN21" s="24">
        <f>'Consolidado - Financeiro'!BN78</f>
        <v>7.4</v>
      </c>
      <c r="BO21" s="24">
        <f>'Consolidado - Financeiro'!BO78</f>
        <v>7.5</v>
      </c>
      <c r="BP21" s="24">
        <f>'Consolidado - Financeiro'!BP78</f>
        <v>10.7</v>
      </c>
      <c r="BQ21" s="97">
        <f>'Consolidado - Financeiro'!BQ78</f>
        <v>32.6</v>
      </c>
      <c r="BR21" s="24">
        <f>'Consolidado - Financeiro'!BR78</f>
        <v>9.8000000000000007</v>
      </c>
      <c r="BS21" s="24">
        <f>'Consolidado - Financeiro'!BS78</f>
        <v>5.6</v>
      </c>
      <c r="BT21" s="24">
        <f>'Consolidado - Financeiro'!BT78</f>
        <v>9.6</v>
      </c>
      <c r="BU21" s="24">
        <f>'Consolidado - Financeiro'!BU78</f>
        <v>7.7</v>
      </c>
      <c r="BV21" s="97">
        <f>'Consolidado - Financeiro'!BV78</f>
        <v>28.8</v>
      </c>
      <c r="BW21" s="24">
        <f>'Consolidado - Financeiro'!BW78</f>
        <v>8</v>
      </c>
      <c r="BX21" s="24">
        <f>'Consolidado - Financeiro'!BX78</f>
        <v>8.3000000000000007</v>
      </c>
      <c r="BY21" s="24">
        <f>'Consolidado - Financeiro'!BY78</f>
        <v>6.2</v>
      </c>
      <c r="BZ21" s="24">
        <f>'Consolidado - Financeiro'!BZ78</f>
        <v>6.3</v>
      </c>
    </row>
    <row r="22" spans="1:78" x14ac:dyDescent="0.2">
      <c r="A22" s="39" t="s">
        <v>190</v>
      </c>
      <c r="B22" s="24">
        <f>'Consolidado - Financeiro'!B82</f>
        <v>-79.951999999999998</v>
      </c>
      <c r="C22" s="24">
        <f>'Consolidado - Financeiro'!C82</f>
        <v>-73.030612730000016</v>
      </c>
      <c r="D22" s="97">
        <f>'Consolidado - Financeiro'!D82</f>
        <v>-244.4</v>
      </c>
      <c r="E22" s="24">
        <f>'Consolidado - Financeiro'!E82</f>
        <v>-88.4</v>
      </c>
      <c r="F22" s="24">
        <f>'Consolidado - Financeiro'!F82</f>
        <v>-50.990881380000353</v>
      </c>
      <c r="G22" s="24">
        <f>'Consolidado - Financeiro'!G82</f>
        <v>77.333966769999691</v>
      </c>
      <c r="H22" s="24">
        <f>'Consolidado - Financeiro'!H82</f>
        <v>-35.594387299999944</v>
      </c>
      <c r="I22" s="97">
        <f>'Consolidado - Financeiro'!I82</f>
        <v>-236.02660448457493</v>
      </c>
      <c r="J22" s="24">
        <f>'Consolidado - Financeiro'!J82</f>
        <v>-60.110637150000088</v>
      </c>
      <c r="K22" s="24">
        <f>'Consolidado - Financeiro'!K82</f>
        <v>-34.953515604574598</v>
      </c>
      <c r="L22" s="24">
        <f>'Consolidado - Financeiro'!L82</f>
        <v>-68.009007490000272</v>
      </c>
      <c r="M22" s="24">
        <f>'Consolidado - Financeiro'!M82</f>
        <v>-72.953444239999982</v>
      </c>
      <c r="N22" s="97">
        <f>'Consolidado - Financeiro'!N82</f>
        <v>-193.89713668999997</v>
      </c>
      <c r="O22" s="24">
        <f>'Consolidado - Financeiro'!O82</f>
        <v>-52.943136689999989</v>
      </c>
      <c r="P22" s="24">
        <f>'Consolidado - Financeiro'!P82</f>
        <v>-47.195999999999998</v>
      </c>
      <c r="Q22" s="24">
        <f>'Consolidado - Financeiro'!Q82</f>
        <v>-27.611999999999981</v>
      </c>
      <c r="R22" s="24">
        <f>'Consolidado - Financeiro'!R82</f>
        <v>-66.146000000000001</v>
      </c>
      <c r="S22" s="97">
        <f>'Consolidado - Financeiro'!S82</f>
        <v>-249.78100000000001</v>
      </c>
      <c r="T22" s="24">
        <f>'Consolidado - Financeiro'!T82</f>
        <v>-64.328955359999796</v>
      </c>
      <c r="U22" s="24">
        <f>'Consolidado - Financeiro'!U82</f>
        <v>-81.900000000000006</v>
      </c>
      <c r="V22" s="24">
        <f>'Consolidado - Financeiro'!V82</f>
        <v>-48.6</v>
      </c>
      <c r="W22" s="24">
        <f>'Consolidado - Financeiro'!W82</f>
        <v>-54.9</v>
      </c>
      <c r="X22" s="97">
        <f>'Consolidado - Financeiro'!X82</f>
        <v>-97.8</v>
      </c>
      <c r="Y22" s="24">
        <f>'Consolidado - Financeiro'!Y82</f>
        <v>-38.799999999999997</v>
      </c>
      <c r="Z22" s="24">
        <f>'Consolidado - Financeiro'!Z82</f>
        <v>-21.8</v>
      </c>
      <c r="AA22" s="24">
        <f>'Consolidado - Financeiro'!AA82</f>
        <v>-23.5</v>
      </c>
      <c r="AB22" s="24">
        <f>'Consolidado - Financeiro'!AB82</f>
        <v>-13.6</v>
      </c>
      <c r="AC22" s="97">
        <f>'Consolidado - Financeiro'!AC82</f>
        <v>-55.6</v>
      </c>
      <c r="AD22" s="24">
        <f>'Consolidado - Financeiro'!AD82</f>
        <v>-14.1</v>
      </c>
      <c r="AE22" s="24">
        <f>'Consolidado - Financeiro'!AE82</f>
        <v>-12.8</v>
      </c>
      <c r="AF22" s="24">
        <f>'Consolidado - Financeiro'!AF82</f>
        <v>-16.600000000000001</v>
      </c>
      <c r="AG22" s="24">
        <f>'Consolidado - Financeiro'!AG82</f>
        <v>-12.2</v>
      </c>
      <c r="AH22" s="97">
        <f>'Consolidado - Financeiro'!AH82</f>
        <v>-52.4</v>
      </c>
      <c r="AI22" s="24">
        <f>'Consolidado - Financeiro'!AI82</f>
        <v>-12.7</v>
      </c>
      <c r="AJ22" s="24">
        <f>'Consolidado - Financeiro'!AJ82</f>
        <v>-15.1</v>
      </c>
      <c r="AK22" s="24">
        <f>'Consolidado - Financeiro'!AK82</f>
        <v>-12.9</v>
      </c>
      <c r="AL22" s="24">
        <f>'Consolidado - Financeiro'!AL82</f>
        <v>-11.8</v>
      </c>
      <c r="AM22" s="97">
        <f>'Consolidado - Financeiro'!AM82</f>
        <v>-34.4</v>
      </c>
      <c r="AN22" s="24">
        <f>'Consolidado - Financeiro'!AN82</f>
        <v>-11.9</v>
      </c>
      <c r="AO22" s="24">
        <f>'Consolidado - Financeiro'!AO82</f>
        <v>-8.6</v>
      </c>
      <c r="AP22" s="24">
        <f>'Consolidado - Financeiro'!AP82</f>
        <v>-7.4</v>
      </c>
      <c r="AQ22" s="24">
        <f>'Consolidado - Financeiro'!AQ82</f>
        <v>-6.5</v>
      </c>
      <c r="AR22" s="97">
        <f>'Consolidado - Financeiro'!AR82</f>
        <v>-29</v>
      </c>
      <c r="AS22" s="24">
        <f>'Consolidado - Financeiro'!AS82</f>
        <v>-6.4</v>
      </c>
      <c r="AT22" s="24">
        <f>'Consolidado - Financeiro'!AT82</f>
        <v>-8.8000000000000007</v>
      </c>
      <c r="AU22" s="24">
        <f>'Consolidado - Financeiro'!AU82</f>
        <v>-7.5</v>
      </c>
      <c r="AV22" s="24">
        <f>'Consolidado - Financeiro'!AV82</f>
        <v>-6.3</v>
      </c>
      <c r="AW22" s="97">
        <f>'Consolidado - Financeiro'!AW82</f>
        <v>-47.3</v>
      </c>
      <c r="AX22" s="24">
        <f>'Consolidado - Financeiro'!AX82</f>
        <v>-8.9</v>
      </c>
      <c r="AY22" s="24">
        <f>'Consolidado - Financeiro'!AY82</f>
        <v>-18.600000000000001</v>
      </c>
      <c r="AZ22" s="24">
        <f>'Consolidado - Financeiro'!AZ82</f>
        <v>-9</v>
      </c>
      <c r="BA22" s="24">
        <f>'Consolidado - Financeiro'!BA82</f>
        <v>-10.7</v>
      </c>
      <c r="BB22" s="97">
        <f>'Consolidado - Financeiro'!BB82</f>
        <v>-41.1</v>
      </c>
      <c r="BC22" s="24">
        <f>'Consolidado - Financeiro'!BC82</f>
        <v>-6.5</v>
      </c>
      <c r="BD22" s="24">
        <f>'Consolidado - Financeiro'!BD82</f>
        <v>-4.0999999999999996</v>
      </c>
      <c r="BE22" s="24">
        <f>'Consolidado - Financeiro'!BE82</f>
        <v>-18.600000000000001</v>
      </c>
      <c r="BF22" s="24">
        <f>'Consolidado - Financeiro'!BF82</f>
        <v>-11.8</v>
      </c>
      <c r="BG22" s="97">
        <f>'Consolidado - Financeiro'!BG82</f>
        <v>-51.3</v>
      </c>
      <c r="BH22" s="24">
        <f>'Consolidado - Financeiro'!BH82</f>
        <v>-14.9</v>
      </c>
      <c r="BI22" s="24">
        <f>'Consolidado - Financeiro'!BI82</f>
        <v>-10.8</v>
      </c>
      <c r="BJ22" s="24">
        <f>'Consolidado - Financeiro'!BJ82</f>
        <v>-12.5</v>
      </c>
      <c r="BK22" s="24">
        <f>'Consolidado - Financeiro'!BK82</f>
        <v>-13.1</v>
      </c>
      <c r="BL22" s="97">
        <f>'Consolidado - Financeiro'!BL82</f>
        <v>-41.3</v>
      </c>
      <c r="BM22" s="24">
        <f>'Consolidado - Financeiro'!BM82</f>
        <v>-14.2</v>
      </c>
      <c r="BN22" s="24">
        <f>'Consolidado - Financeiro'!BN82</f>
        <v>-13.8</v>
      </c>
      <c r="BO22" s="24">
        <f>'Consolidado - Financeiro'!BO82</f>
        <v>-5.6</v>
      </c>
      <c r="BP22" s="24">
        <f>'Consolidado - Financeiro'!BP82</f>
        <v>-7.8</v>
      </c>
      <c r="BQ22" s="97">
        <f>'Consolidado - Financeiro'!BQ82</f>
        <v>-31.9</v>
      </c>
      <c r="BR22" s="24">
        <f>'Consolidado - Financeiro'!BR82</f>
        <v>-9.4</v>
      </c>
      <c r="BS22" s="24">
        <f>'Consolidado - Financeiro'!BS82</f>
        <v>-7</v>
      </c>
      <c r="BT22" s="24">
        <f>'Consolidado - Financeiro'!BT82</f>
        <v>-7.9</v>
      </c>
      <c r="BU22" s="24">
        <f>'Consolidado - Financeiro'!BU82</f>
        <v>-7.6</v>
      </c>
      <c r="BV22" s="97">
        <f>'Consolidado - Financeiro'!BV82</f>
        <v>-13.1</v>
      </c>
      <c r="BW22" s="24">
        <f>'Consolidado - Financeiro'!BW82</f>
        <v>-6.1</v>
      </c>
      <c r="BX22" s="24">
        <f>'Consolidado - Financeiro'!BX82</f>
        <v>-4.9000000000000004</v>
      </c>
      <c r="BY22" s="24">
        <f>'Consolidado - Financeiro'!BY82</f>
        <v>2</v>
      </c>
      <c r="BZ22" s="24">
        <f>'Consolidado - Financeiro'!BZ82</f>
        <v>-4.0999999999999996</v>
      </c>
    </row>
    <row r="23" spans="1:78" s="55" customFormat="1" x14ac:dyDescent="0.2">
      <c r="A23" s="34" t="s">
        <v>191</v>
      </c>
      <c r="B23" s="54">
        <f t="shared" ref="B23" si="9">B20+B21+B22</f>
        <v>191.07261199999999</v>
      </c>
      <c r="C23" s="54">
        <f t="shared" ref="C23:J23" si="10">C20+C21+C22</f>
        <v>194.61440527000002</v>
      </c>
      <c r="D23" s="108">
        <f t="shared" si="10"/>
        <v>523.1</v>
      </c>
      <c r="E23" s="54">
        <f t="shared" si="10"/>
        <v>107.1</v>
      </c>
      <c r="F23" s="54">
        <f t="shared" si="10"/>
        <v>116.78323002999963</v>
      </c>
      <c r="G23" s="54">
        <f t="shared" si="10"/>
        <v>210.46751607999971</v>
      </c>
      <c r="H23" s="54">
        <f t="shared" si="10"/>
        <v>88.761101700000069</v>
      </c>
      <c r="I23" s="108">
        <f t="shared" si="10"/>
        <v>124.281928845425</v>
      </c>
      <c r="J23" s="54">
        <f t="shared" si="10"/>
        <v>31.397362849999908</v>
      </c>
      <c r="K23" s="54">
        <f>K20+K21+K22</f>
        <v>81.609576395425393</v>
      </c>
      <c r="L23" s="54">
        <f>L20+L21+L22</f>
        <v>0.65532265999972594</v>
      </c>
      <c r="M23" s="54">
        <f>M20+M21+M22</f>
        <v>10.620665990000035</v>
      </c>
      <c r="N23" s="108">
        <f t="shared" ref="N23:BY23" si="11">N20+N21+N22</f>
        <v>-58.072507209999912</v>
      </c>
      <c r="O23" s="54">
        <f t="shared" si="11"/>
        <v>-10.287507209999973</v>
      </c>
      <c r="P23" s="54">
        <f t="shared" si="11"/>
        <v>-13.918999999999997</v>
      </c>
      <c r="Q23" s="54">
        <f t="shared" si="11"/>
        <v>-1.343999999999987</v>
      </c>
      <c r="R23" s="54">
        <f t="shared" si="11"/>
        <v>-32.560000000000016</v>
      </c>
      <c r="S23" s="108">
        <f t="shared" si="11"/>
        <v>-511.07139401000006</v>
      </c>
      <c r="T23" s="54">
        <f t="shared" si="11"/>
        <v>-146.17134936999983</v>
      </c>
      <c r="U23" s="54">
        <f t="shared" si="11"/>
        <v>-201.10599999999999</v>
      </c>
      <c r="V23" s="54">
        <f t="shared" si="11"/>
        <v>-104.69400000000002</v>
      </c>
      <c r="W23" s="54">
        <f t="shared" si="11"/>
        <v>-59.244</v>
      </c>
      <c r="X23" s="108">
        <f t="shared" si="11"/>
        <v>-150.62</v>
      </c>
      <c r="Y23" s="54">
        <f t="shared" si="11"/>
        <v>-256.87200000000001</v>
      </c>
      <c r="Z23" s="54">
        <f t="shared" si="11"/>
        <v>15.080999999999992</v>
      </c>
      <c r="AA23" s="54">
        <f t="shared" si="11"/>
        <v>43.09899999999999</v>
      </c>
      <c r="AB23" s="54">
        <f t="shared" si="11"/>
        <v>48.272000000000006</v>
      </c>
      <c r="AC23" s="108">
        <f t="shared" si="11"/>
        <v>241.68999999999997</v>
      </c>
      <c r="AD23" s="54">
        <f t="shared" si="11"/>
        <v>84.021000000000001</v>
      </c>
      <c r="AE23" s="54">
        <f t="shared" si="11"/>
        <v>82.049000000000007</v>
      </c>
      <c r="AF23" s="54">
        <f t="shared" si="11"/>
        <v>49.756999999999984</v>
      </c>
      <c r="AG23" s="54">
        <f t="shared" si="11"/>
        <v>25.862999999999989</v>
      </c>
      <c r="AH23" s="108">
        <f t="shared" si="11"/>
        <v>299.55600000000004</v>
      </c>
      <c r="AI23" s="54">
        <f t="shared" si="11"/>
        <v>86.664999999999992</v>
      </c>
      <c r="AJ23" s="54">
        <f t="shared" si="11"/>
        <v>73.581000000000017</v>
      </c>
      <c r="AK23" s="54">
        <f t="shared" si="11"/>
        <v>82.02500000000002</v>
      </c>
      <c r="AL23" s="54">
        <f t="shared" si="11"/>
        <v>57.085000000000008</v>
      </c>
      <c r="AM23" s="108">
        <f t="shared" si="11"/>
        <v>227.8299999999999</v>
      </c>
      <c r="AN23" s="54">
        <f t="shared" si="11"/>
        <v>54.628000000000007</v>
      </c>
      <c r="AO23" s="54">
        <f t="shared" si="11"/>
        <v>71.852000000000004</v>
      </c>
      <c r="AP23" s="54">
        <f t="shared" si="11"/>
        <v>58.289000000000023</v>
      </c>
      <c r="AQ23" s="54">
        <f t="shared" si="11"/>
        <v>42.961000000000006</v>
      </c>
      <c r="AR23" s="108">
        <f t="shared" si="11"/>
        <v>122.571</v>
      </c>
      <c r="AS23" s="54">
        <f t="shared" si="11"/>
        <v>46.768999999999998</v>
      </c>
      <c r="AT23" s="54">
        <f t="shared" si="11"/>
        <v>30.143999999999988</v>
      </c>
      <c r="AU23" s="54">
        <f t="shared" si="11"/>
        <v>23.34</v>
      </c>
      <c r="AV23" s="54">
        <f t="shared" si="11"/>
        <v>22.317999999999987</v>
      </c>
      <c r="AW23" s="108">
        <f t="shared" si="11"/>
        <v>68.272999999999996</v>
      </c>
      <c r="AX23" s="54">
        <f t="shared" si="11"/>
        <v>24.997000000000014</v>
      </c>
      <c r="AY23" s="54">
        <f t="shared" si="11"/>
        <v>18.864000000000004</v>
      </c>
      <c r="AZ23" s="54">
        <f t="shared" si="11"/>
        <v>12.840000000000011</v>
      </c>
      <c r="BA23" s="54">
        <f t="shared" si="11"/>
        <v>11.572000000000003</v>
      </c>
      <c r="BB23" s="108">
        <f t="shared" si="11"/>
        <v>36.167000000000009</v>
      </c>
      <c r="BC23" s="54">
        <f t="shared" si="11"/>
        <v>-5.6369999999999951</v>
      </c>
      <c r="BD23" s="54">
        <f t="shared" si="11"/>
        <v>14.086000000000007</v>
      </c>
      <c r="BE23" s="54">
        <f t="shared" si="11"/>
        <v>11.920999999999996</v>
      </c>
      <c r="BF23" s="54">
        <f t="shared" si="11"/>
        <v>15.997</v>
      </c>
      <c r="BG23" s="108">
        <f t="shared" si="11"/>
        <v>-103.77299999999997</v>
      </c>
      <c r="BH23" s="54">
        <f t="shared" si="11"/>
        <v>-30.334999999999994</v>
      </c>
      <c r="BI23" s="54">
        <f t="shared" si="11"/>
        <v>-25.342999999999996</v>
      </c>
      <c r="BJ23" s="54">
        <f t="shared" si="11"/>
        <v>-13.284000000000002</v>
      </c>
      <c r="BK23" s="54">
        <f t="shared" si="11"/>
        <v>-34.911000000000001</v>
      </c>
      <c r="BL23" s="108">
        <f t="shared" si="11"/>
        <v>-118.55199999999999</v>
      </c>
      <c r="BM23" s="54">
        <f t="shared" si="11"/>
        <v>-5.4859999999999989</v>
      </c>
      <c r="BN23" s="54">
        <f t="shared" si="11"/>
        <v>-53.900999999999996</v>
      </c>
      <c r="BO23" s="54">
        <f t="shared" si="11"/>
        <v>-22.119</v>
      </c>
      <c r="BP23" s="54">
        <f t="shared" si="11"/>
        <v>-37.045999999999999</v>
      </c>
      <c r="BQ23" s="108">
        <f t="shared" si="11"/>
        <v>-101.91034566000002</v>
      </c>
      <c r="BR23" s="54">
        <f t="shared" si="11"/>
        <v>-68.344000000000008</v>
      </c>
      <c r="BS23" s="54">
        <f t="shared" si="11"/>
        <v>-8.0250000000000004</v>
      </c>
      <c r="BT23" s="54">
        <f t="shared" si="11"/>
        <v>-5.5839999999999996</v>
      </c>
      <c r="BU23" s="54">
        <f t="shared" si="11"/>
        <v>-19.857345659999986</v>
      </c>
      <c r="BV23" s="108">
        <f t="shared" si="11"/>
        <v>-620.35705634274598</v>
      </c>
      <c r="BW23" s="54">
        <f t="shared" si="11"/>
        <v>-491.49805634274594</v>
      </c>
      <c r="BX23" s="54">
        <f t="shared" si="11"/>
        <v>-75.206000000000003</v>
      </c>
      <c r="BY23" s="54">
        <f t="shared" si="11"/>
        <v>-7.2040000000000042</v>
      </c>
      <c r="BZ23" s="54">
        <f t="shared" ref="BZ23" si="12">BZ20+BZ21+BZ22</f>
        <v>-46.348999999999997</v>
      </c>
    </row>
    <row r="24" spans="1:78" x14ac:dyDescent="0.2">
      <c r="A24" s="39" t="s">
        <v>192</v>
      </c>
      <c r="B24" s="24">
        <v>-2.1560000000000001</v>
      </c>
      <c r="C24" s="24">
        <v>-4.26</v>
      </c>
      <c r="D24" s="97">
        <v>-3.1</v>
      </c>
      <c r="E24" s="24">
        <v>-0.8</v>
      </c>
      <c r="F24" s="24">
        <v>-0.32600000000000001</v>
      </c>
      <c r="G24" s="24">
        <v>-2.7170000000000001</v>
      </c>
      <c r="H24" s="24">
        <v>0.8</v>
      </c>
      <c r="I24" s="97">
        <v>5.1790000000000003</v>
      </c>
      <c r="J24" s="24">
        <v>-1.492</v>
      </c>
      <c r="K24" s="24">
        <v>-1.516</v>
      </c>
      <c r="L24" s="24">
        <v>-8.9999999999999993E-3</v>
      </c>
      <c r="M24" s="24">
        <v>8.1959999999999997</v>
      </c>
      <c r="N24" s="97">
        <v>-1.4450000000000001</v>
      </c>
      <c r="O24" s="24">
        <v>-8.4000000000000005E-2</v>
      </c>
      <c r="P24" s="24">
        <v>-1.2210000000000001</v>
      </c>
      <c r="Q24" s="24">
        <v>1.175</v>
      </c>
      <c r="R24" s="24">
        <v>-1.3149999999999999</v>
      </c>
      <c r="S24" s="97">
        <v>6.0000000000000053E-3</v>
      </c>
      <c r="T24" s="24">
        <v>0.63900000000000001</v>
      </c>
      <c r="U24" s="24">
        <v>3.4000000000000002E-2</v>
      </c>
      <c r="V24" s="24">
        <v>-0.52700000000000002</v>
      </c>
      <c r="W24" s="24">
        <v>-0.14000000000000001</v>
      </c>
      <c r="X24" s="97">
        <v>-1.8190000000000002</v>
      </c>
      <c r="Y24" s="24">
        <v>-1.3680000000000001</v>
      </c>
      <c r="Z24" s="24">
        <v>2.609</v>
      </c>
      <c r="AA24" s="24">
        <v>0.124</v>
      </c>
      <c r="AB24" s="24">
        <v>-3.1840000000000002</v>
      </c>
      <c r="AC24" s="97">
        <v>-4.6129999999999995</v>
      </c>
      <c r="AD24" s="24">
        <v>-2.4329999999999998</v>
      </c>
      <c r="AE24" s="24">
        <v>0.61299999999999999</v>
      </c>
      <c r="AF24" s="24">
        <v>-1.4890000000000001</v>
      </c>
      <c r="AG24" s="24">
        <v>-1.304</v>
      </c>
      <c r="AH24" s="97">
        <v>-3.855</v>
      </c>
      <c r="AI24" s="24">
        <v>-0.59599999999999997</v>
      </c>
      <c r="AJ24" s="24">
        <v>-1.5609999999999999</v>
      </c>
      <c r="AK24" s="24">
        <v>-1.7</v>
      </c>
      <c r="AL24" s="24">
        <v>2E-3</v>
      </c>
      <c r="AM24" s="97">
        <v>-1.879</v>
      </c>
      <c r="AN24" s="24">
        <v>-0.82399999999999995</v>
      </c>
      <c r="AO24" s="24">
        <v>0.39</v>
      </c>
      <c r="AP24" s="24">
        <v>-0.67100000000000004</v>
      </c>
      <c r="AQ24" s="24">
        <v>-0.77400000000000002</v>
      </c>
      <c r="AR24" s="97">
        <v>9.0589999999999975</v>
      </c>
      <c r="AS24" s="24">
        <v>-5.62</v>
      </c>
      <c r="AT24" s="24">
        <v>8.8249999999999993</v>
      </c>
      <c r="AU24" s="24">
        <v>7.8780000000000001</v>
      </c>
      <c r="AV24" s="24">
        <v>-2.024</v>
      </c>
      <c r="AW24" s="97">
        <v>-4.8770000000000007</v>
      </c>
      <c r="AX24" s="24">
        <v>0.65100000000000002</v>
      </c>
      <c r="AY24" s="24">
        <v>-1.863</v>
      </c>
      <c r="AZ24" s="24">
        <v>-0.16900000000000001</v>
      </c>
      <c r="BA24" s="24">
        <v>-3.496</v>
      </c>
      <c r="BB24" s="97">
        <v>3.3130000000000002</v>
      </c>
      <c r="BC24" s="24">
        <v>-2.3210000000000002</v>
      </c>
      <c r="BD24" s="24">
        <v>1.768</v>
      </c>
      <c r="BE24" s="24">
        <v>7.1539999999999999</v>
      </c>
      <c r="BF24" s="24">
        <v>-3.2879999999999998</v>
      </c>
      <c r="BG24" s="97">
        <v>1.6989999999999998</v>
      </c>
      <c r="BH24" s="24">
        <v>1.851</v>
      </c>
      <c r="BI24" s="24">
        <v>0.86</v>
      </c>
      <c r="BJ24" s="24">
        <v>-1.7709999999999999</v>
      </c>
      <c r="BK24" s="24">
        <v>0.75900000000000001</v>
      </c>
      <c r="BL24" s="97">
        <v>-1.1339999999999995</v>
      </c>
      <c r="BM24" s="24">
        <v>5.3380000000000001</v>
      </c>
      <c r="BN24" s="24">
        <v>-2.6720000000000002</v>
      </c>
      <c r="BO24" s="24">
        <v>-1.341</v>
      </c>
      <c r="BP24" s="24">
        <v>-2.4590000000000001</v>
      </c>
      <c r="BQ24" s="97">
        <v>-0.38100000000000023</v>
      </c>
      <c r="BR24" s="24">
        <v>2.33</v>
      </c>
      <c r="BS24" s="24">
        <v>2.1680000000000001</v>
      </c>
      <c r="BT24" s="24">
        <v>-0.54300000000000004</v>
      </c>
      <c r="BU24" s="24">
        <v>-4.3360000000000003</v>
      </c>
      <c r="BV24" s="97">
        <v>-30.765999999999998</v>
      </c>
      <c r="BW24" s="24">
        <v>-84.591999999999999</v>
      </c>
      <c r="BX24" s="24">
        <v>23.637</v>
      </c>
      <c r="BY24" s="24">
        <v>7.8010000000000002</v>
      </c>
      <c r="BZ24" s="24">
        <v>22.388000000000002</v>
      </c>
    </row>
    <row r="25" spans="1:78" x14ac:dyDescent="0.2">
      <c r="A25" s="39" t="s">
        <v>193</v>
      </c>
      <c r="B25" s="24">
        <f>-'Consolidado - Financeiro'!B101-B24</f>
        <v>-14.700000000000001</v>
      </c>
      <c r="C25" s="24">
        <f>-'Consolidado - Financeiro'!C101-C24</f>
        <v>-12.273000000000001</v>
      </c>
      <c r="D25" s="97">
        <f>-'Consolidado - Financeiro'!D101-D24</f>
        <v>-35.5</v>
      </c>
      <c r="E25" s="24">
        <f>-'Consolidado - Financeiro'!E101-E24</f>
        <v>-9.7999999999999989</v>
      </c>
      <c r="F25" s="24">
        <f>-'Consolidado - Financeiro'!F101-F24</f>
        <v>-10.286999999999999</v>
      </c>
      <c r="G25" s="24">
        <f>-'Consolidado - Financeiro'!G101-G24</f>
        <v>-8.3339999999999996</v>
      </c>
      <c r="H25" s="24">
        <f>-'Consolidado - Financeiro'!H101-H24</f>
        <v>-7.1769999999999996</v>
      </c>
      <c r="I25" s="97">
        <f>-'Consolidado - Financeiro'!I101-I24</f>
        <v>-28.75</v>
      </c>
      <c r="J25" s="24">
        <f>-'Consolidado - Financeiro'!J101-J24</f>
        <v>-9.0360000000000014</v>
      </c>
      <c r="K25" s="24">
        <f>-'Consolidado - Financeiro'!K101-K24</f>
        <v>-5.6769999999999996</v>
      </c>
      <c r="L25" s="24">
        <f>-'Consolidado - Financeiro'!L101-L24</f>
        <v>-5.327</v>
      </c>
      <c r="M25" s="24">
        <f>-'Consolidado - Financeiro'!M101-M24</f>
        <v>-8.7099999999999991</v>
      </c>
      <c r="N25" s="97">
        <f>-'Consolidado - Financeiro'!N101-N24</f>
        <v>-42.994</v>
      </c>
      <c r="O25" s="24">
        <f>-'Consolidado - Financeiro'!O101-O24</f>
        <v>-11.224</v>
      </c>
      <c r="P25" s="24">
        <f>-'Consolidado - Financeiro'!P101-P24</f>
        <v>-10.223000000000001</v>
      </c>
      <c r="Q25" s="24">
        <f>-'Consolidado - Financeiro'!Q101-Q24</f>
        <v>-11.699</v>
      </c>
      <c r="R25" s="24">
        <f>-'Consolidado - Financeiro'!R101-R24</f>
        <v>-9.8849999999999998</v>
      </c>
      <c r="S25" s="97">
        <f>-'Consolidado - Financeiro'!S101-S24</f>
        <v>-44.606000000000002</v>
      </c>
      <c r="T25" s="24">
        <f>-'Consolidado - Financeiro'!T101-T24</f>
        <v>-12.338999999999999</v>
      </c>
      <c r="U25" s="24">
        <f>-'Consolidado - Financeiro'!U101-U24</f>
        <v>-11.634</v>
      </c>
      <c r="V25" s="24">
        <f>-'Consolidado - Financeiro'!V101-V24</f>
        <v>-11.273000000000001</v>
      </c>
      <c r="W25" s="24">
        <f>-'Consolidado - Financeiro'!W101-W24</f>
        <v>-9.4599999999999991</v>
      </c>
      <c r="X25" s="97">
        <f>-'Consolidado - Financeiro'!X101-X24</f>
        <v>-44.180999999999997</v>
      </c>
      <c r="Y25" s="24">
        <f>-'Consolidado - Financeiro'!Y101-Y24</f>
        <v>-12.932</v>
      </c>
      <c r="Z25" s="24">
        <f>-'Consolidado - Financeiro'!Z101-Z24</f>
        <v>-12.308999999999999</v>
      </c>
      <c r="AA25" s="24">
        <f>-'Consolidado - Financeiro'!AA101-AA24</f>
        <v>-10.124000000000001</v>
      </c>
      <c r="AB25" s="24">
        <f>-'Consolidado - Financeiro'!AB101-AB24</f>
        <v>-8.9160000000000004</v>
      </c>
      <c r="AC25" s="97">
        <f>-'Consolidado - Financeiro'!AC101-AC24</f>
        <v>-37.286999999999999</v>
      </c>
      <c r="AD25" s="24">
        <f>-'Consolidado - Financeiro'!AD101-AD24</f>
        <v>-10.567</v>
      </c>
      <c r="AE25" s="24">
        <f>-'Consolidado - Financeiro'!AE101-AE24</f>
        <v>-11.613</v>
      </c>
      <c r="AF25" s="24">
        <f>-'Consolidado - Financeiro'!AF101-AF24</f>
        <v>-8.2109999999999985</v>
      </c>
      <c r="AG25" s="24">
        <f>-'Consolidado - Financeiro'!AG101-AG24</f>
        <v>-6.895999999999999</v>
      </c>
      <c r="AH25" s="97">
        <f>-'Consolidado - Financeiro'!AH101-AH24</f>
        <v>-31.245000000000001</v>
      </c>
      <c r="AI25" s="24">
        <f>-'Consolidado - Financeiro'!AI101-AI24</f>
        <v>-9.8040000000000003</v>
      </c>
      <c r="AJ25" s="24">
        <f>-'Consolidado - Financeiro'!AJ101-AJ24</f>
        <v>-7.3390000000000004</v>
      </c>
      <c r="AK25" s="24">
        <f>-'Consolidado - Financeiro'!AK101-AK24</f>
        <v>-7.4999999999999991</v>
      </c>
      <c r="AL25" s="24">
        <f>-'Consolidado - Financeiro'!AL101-AL24</f>
        <v>-6.5019999999999998</v>
      </c>
      <c r="AM25" s="97">
        <f>-'Consolidado - Financeiro'!AM101-AM24</f>
        <v>-24.620999999999999</v>
      </c>
      <c r="AN25" s="24">
        <f>-'Consolidado - Financeiro'!AN101-AN24</f>
        <v>-6.1760000000000002</v>
      </c>
      <c r="AO25" s="24">
        <f>-'Consolidado - Financeiro'!AO101-AO24</f>
        <v>-6.9899999999999993</v>
      </c>
      <c r="AP25" s="24">
        <f>-'Consolidado - Financeiro'!AP101-AP24</f>
        <v>-5.6289999999999996</v>
      </c>
      <c r="AQ25" s="24">
        <f>-'Consolidado - Financeiro'!AQ101-AQ24</f>
        <v>-5.8259999999999996</v>
      </c>
      <c r="AR25" s="97">
        <f>-'Consolidado - Financeiro'!AR101-AR24</f>
        <v>-27.058999999999997</v>
      </c>
      <c r="AS25" s="24">
        <f>-'Consolidado - Financeiro'!AS101-AS24</f>
        <v>-5.6800000000000006</v>
      </c>
      <c r="AT25" s="24">
        <f>-'Consolidado - Financeiro'!AT101-AT24</f>
        <v>-8.5249999999999986</v>
      </c>
      <c r="AU25" s="24">
        <f>-'Consolidado - Financeiro'!AU101-AU24</f>
        <v>-10.378</v>
      </c>
      <c r="AV25" s="24">
        <f>-'Consolidado - Financeiro'!AV101-AV24</f>
        <v>-2.476</v>
      </c>
      <c r="AW25" s="97">
        <f>-'Consolidado - Financeiro'!AW101-AW24</f>
        <v>-16.122999999999998</v>
      </c>
      <c r="AX25" s="24">
        <f>-'Consolidado - Financeiro'!AX101-AX24</f>
        <v>-8.5510000000000002</v>
      </c>
      <c r="AY25" s="24">
        <f>-'Consolidado - Financeiro'!AY101-AY24</f>
        <v>-1.0369999999999999</v>
      </c>
      <c r="AZ25" s="24">
        <f>-'Consolidado - Financeiro'!AZ101-AZ24</f>
        <v>-3.2309999999999999</v>
      </c>
      <c r="BA25" s="24">
        <f>-'Consolidado - Financeiro'!BA101-BA24</f>
        <v>-3.3039999999999998</v>
      </c>
      <c r="BB25" s="97">
        <f>-'Consolidado - Financeiro'!BB101-BB24</f>
        <v>-9.8130000000000006</v>
      </c>
      <c r="BC25" s="24">
        <f>-'Consolidado - Financeiro'!BC101-BC24</f>
        <v>-3.4789999999999996</v>
      </c>
      <c r="BD25" s="24">
        <f>-'Consolidado - Financeiro'!BD101-BD24</f>
        <v>-3.7679999999999998</v>
      </c>
      <c r="BE25" s="24">
        <f>-'Consolidado - Financeiro'!BE101-BE24</f>
        <v>-1.1539999999999999</v>
      </c>
      <c r="BF25" s="24">
        <f>-'Consolidado - Financeiro'!BF101-BF24</f>
        <v>-1.512</v>
      </c>
      <c r="BG25" s="97">
        <f>-'Consolidado - Financeiro'!BG101-BG24</f>
        <v>-7.9989999999999997</v>
      </c>
      <c r="BH25" s="24">
        <f>-'Consolidado - Financeiro'!BH101-BH24</f>
        <v>-0.75099999999999989</v>
      </c>
      <c r="BI25" s="24">
        <f>-'Consolidado - Financeiro'!BI101-BI24</f>
        <v>-1.26</v>
      </c>
      <c r="BJ25" s="24">
        <f>-'Consolidado - Financeiro'!BJ101-BJ24</f>
        <v>-2.7290000000000001</v>
      </c>
      <c r="BK25" s="24">
        <f>-'Consolidado - Financeiro'!BK101-BK24</f>
        <v>-3.359</v>
      </c>
      <c r="BL25" s="97">
        <f>-'Consolidado - Financeiro'!BL101-BL24</f>
        <v>-7.5659999999999998</v>
      </c>
      <c r="BM25" s="24">
        <f>-'Consolidado - Financeiro'!BM101-BM24</f>
        <v>-2.3380000000000001</v>
      </c>
      <c r="BN25" s="24">
        <f>-'Consolidado - Financeiro'!BN101-BN24</f>
        <v>-1.9279999999999995</v>
      </c>
      <c r="BO25" s="24">
        <f>-'Consolidado - Financeiro'!BO101-BO24</f>
        <v>-2.1589999999999998</v>
      </c>
      <c r="BP25" s="24">
        <f>-'Consolidado - Financeiro'!BP101-BP24</f>
        <v>-1.0409999999999999</v>
      </c>
      <c r="BQ25" s="97">
        <f>-'Consolidado - Financeiro'!BQ101-BQ24</f>
        <v>-3.7189999999999994</v>
      </c>
      <c r="BR25" s="24">
        <f>-'Consolidado - Financeiro'!BR101-BR24</f>
        <v>5.8699999999999992</v>
      </c>
      <c r="BS25" s="24">
        <f>-'Consolidado - Financeiro'!BS101-BS24</f>
        <v>-7.8680000000000003</v>
      </c>
      <c r="BT25" s="24">
        <f>-'Consolidado - Financeiro'!BT101-BT24</f>
        <v>-2.0569999999999999</v>
      </c>
      <c r="BU25" s="24">
        <f>-'Consolidado - Financeiro'!BU101-BU24</f>
        <v>0.23600000000000065</v>
      </c>
      <c r="BV25" s="97">
        <f>-'Consolidado - Financeiro'!BV101-BV24</f>
        <v>-8.5339999999999989</v>
      </c>
      <c r="BW25" s="24">
        <f>-'Consolidado - Financeiro'!BW101-BW24</f>
        <v>1.1919999999999931</v>
      </c>
      <c r="BX25" s="24">
        <f>-'Consolidado - Financeiro'!BX101-BX24</f>
        <v>-4.036999999999999</v>
      </c>
      <c r="BY25" s="24">
        <f>-'Consolidado - Financeiro'!BY101-BY24</f>
        <v>-3.4009999999999998</v>
      </c>
      <c r="BZ25" s="24">
        <f>-'Consolidado - Financeiro'!BZ101-BZ24</f>
        <v>-2.1880000000000024</v>
      </c>
    </row>
    <row r="26" spans="1:78" s="55" customFormat="1" x14ac:dyDescent="0.2">
      <c r="A26" s="34" t="s">
        <v>194</v>
      </c>
      <c r="B26" s="54">
        <f>'Consolidado - Financeiro'!B92</f>
        <v>174.216612</v>
      </c>
      <c r="C26" s="54">
        <f>'Consolidado - Financeiro'!C92</f>
        <v>178.08140526999998</v>
      </c>
      <c r="D26" s="108">
        <f>'Consolidado - Financeiro'!D92</f>
        <v>484.4</v>
      </c>
      <c r="E26" s="54">
        <f>'Consolidado - Financeiro'!E92</f>
        <v>96.5</v>
      </c>
      <c r="F26" s="54">
        <f>'Consolidado - Financeiro'!F92</f>
        <v>106.17023002999964</v>
      </c>
      <c r="G26" s="54">
        <f>'Consolidado - Financeiro'!G92</f>
        <v>199.41681373480924</v>
      </c>
      <c r="H26" s="54">
        <f>'Consolidado - Financeiro'!H92</f>
        <v>82.384415122796369</v>
      </c>
      <c r="I26" s="108">
        <f>'Consolidado - Financeiro'!I92</f>
        <v>100.71200986713144</v>
      </c>
      <c r="J26" s="54">
        <f>'Consolidado - Financeiro'!J92</f>
        <v>20.869633749832857</v>
      </c>
      <c r="K26" s="54">
        <f>'Consolidado - Financeiro'!K92</f>
        <v>74.416868633774484</v>
      </c>
      <c r="L26" s="54">
        <f>'Consolidado - Financeiro'!L92</f>
        <v>-4.68040481797056</v>
      </c>
      <c r="M26" s="54">
        <f>'Consolidado - Financeiro'!M92</f>
        <v>10.107245361494629</v>
      </c>
      <c r="N26" s="108">
        <f>'Consolidado - Financeiro'!N92</f>
        <v>-102.50999999999991</v>
      </c>
      <c r="O26" s="54">
        <f>'Consolidado - Financeiro'!O92</f>
        <v>-21.594999999999985</v>
      </c>
      <c r="P26" s="54">
        <f>'Consolidado - Financeiro'!P92</f>
        <v>-25.362000000000002</v>
      </c>
      <c r="Q26" s="54">
        <f>'Consolidado - Financeiro'!Q92</f>
        <v>-11.868000000000004</v>
      </c>
      <c r="R26" s="54">
        <f>'Consolidado - Financeiro'!R92</f>
        <v>-43.7</v>
      </c>
      <c r="S26" s="108">
        <f>'Consolidado - Financeiro'!S92</f>
        <v>-555.70000000000005</v>
      </c>
      <c r="T26" s="54">
        <f>'Consolidado - Financeiro'!T92</f>
        <v>-157.80000000000001</v>
      </c>
      <c r="U26" s="54">
        <f>'Consolidado - Financeiro'!U92</f>
        <v>-212.7</v>
      </c>
      <c r="V26" s="54">
        <f>'Consolidado - Financeiro'!V92</f>
        <v>-116.4</v>
      </c>
      <c r="W26" s="54">
        <f>'Consolidado - Financeiro'!W92</f>
        <v>-68.8</v>
      </c>
      <c r="X26" s="108">
        <f>'Consolidado - Financeiro'!X92</f>
        <v>-196.6</v>
      </c>
      <c r="Y26" s="54">
        <f>'Consolidado - Financeiro'!Y92</f>
        <v>-271.2</v>
      </c>
      <c r="Z26" s="54">
        <f>'Consolidado - Financeiro'!Z92</f>
        <v>5.3</v>
      </c>
      <c r="AA26" s="54">
        <f>'Consolidado - Financeiro'!AA92</f>
        <v>33</v>
      </c>
      <c r="AB26" s="54">
        <f>'Consolidado - Financeiro'!AB92</f>
        <v>36.200000000000003</v>
      </c>
      <c r="AC26" s="108">
        <f>'Consolidado - Financeiro'!AC92</f>
        <v>199.7</v>
      </c>
      <c r="AD26" s="54">
        <f>'Consolidado - Financeiro'!AD92</f>
        <v>71</v>
      </c>
      <c r="AE26" s="54">
        <f>'Consolidado - Financeiro'!AE92</f>
        <v>71</v>
      </c>
      <c r="AF26" s="54">
        <f>'Consolidado - Financeiro'!AF92</f>
        <v>40.1</v>
      </c>
      <c r="AG26" s="54">
        <f>'Consolidado - Financeiro'!AG92</f>
        <v>17.600000000000001</v>
      </c>
      <c r="AH26" s="108">
        <f>'Consolidado - Financeiro'!AH92</f>
        <v>264.39999999999998</v>
      </c>
      <c r="AI26" s="54">
        <f>'Consolidado - Financeiro'!AI92</f>
        <v>76.2</v>
      </c>
      <c r="AJ26" s="54">
        <f>'Consolidado - Financeiro'!AJ92</f>
        <v>64.7</v>
      </c>
      <c r="AK26" s="54">
        <f>'Consolidado - Financeiro'!AK92</f>
        <v>72.900000000000006</v>
      </c>
      <c r="AL26" s="54">
        <f>'Consolidado - Financeiro'!AL92</f>
        <v>50.5</v>
      </c>
      <c r="AM26" s="108">
        <f>'Consolidado - Financeiro'!AM92</f>
        <v>201.3</v>
      </c>
      <c r="AN26" s="54">
        <f>'Consolidado - Financeiro'!AN92</f>
        <v>47.7</v>
      </c>
      <c r="AO26" s="54">
        <f>'Consolidado - Financeiro'!AO92</f>
        <v>65.3</v>
      </c>
      <c r="AP26" s="54">
        <f>'Consolidado - Financeiro'!AP92</f>
        <v>52</v>
      </c>
      <c r="AQ26" s="54">
        <f>'Consolidado - Financeiro'!AQ92</f>
        <v>36.4</v>
      </c>
      <c r="AR26" s="108">
        <f>'Consolidado - Financeiro'!AR92</f>
        <v>104.6</v>
      </c>
      <c r="AS26" s="54">
        <f>'Consolidado - Financeiro'!AS92</f>
        <v>35.5</v>
      </c>
      <c r="AT26" s="54">
        <f>'Consolidado - Financeiro'!AT92</f>
        <v>30.4</v>
      </c>
      <c r="AU26" s="54">
        <f>'Consolidado - Financeiro'!AU92</f>
        <v>20.9</v>
      </c>
      <c r="AV26" s="54">
        <f>'Consolidado - Financeiro'!AV92</f>
        <v>17.8</v>
      </c>
      <c r="AW26" s="108">
        <f>'Consolidado - Financeiro'!AW92</f>
        <v>47.3</v>
      </c>
      <c r="AX26" s="54">
        <f>'Consolidado - Financeiro'!AX92</f>
        <v>17.100000000000001</v>
      </c>
      <c r="AY26" s="54">
        <f>'Consolidado - Financeiro'!AY92</f>
        <v>15.9</v>
      </c>
      <c r="AZ26" s="54">
        <f>'Consolidado - Financeiro'!AZ92</f>
        <v>9.4</v>
      </c>
      <c r="BA26" s="54">
        <f>'Consolidado - Financeiro'!BA92</f>
        <v>4.9000000000000004</v>
      </c>
      <c r="BB26" s="108">
        <f>'Consolidado - Financeiro'!BB92</f>
        <v>29.7</v>
      </c>
      <c r="BC26" s="54">
        <f>'Consolidado - Financeiro'!BC92</f>
        <v>-11.5</v>
      </c>
      <c r="BD26" s="54">
        <f>'Consolidado - Financeiro'!BD92</f>
        <v>12.1</v>
      </c>
      <c r="BE26" s="54">
        <f>'Consolidado - Financeiro'!BE92</f>
        <v>17.899999999999999</v>
      </c>
      <c r="BF26" s="54">
        <f>'Consolidado - Financeiro'!BF92</f>
        <v>11.2</v>
      </c>
      <c r="BG26" s="108">
        <f>'Consolidado - Financeiro'!BG92</f>
        <v>-110.2</v>
      </c>
      <c r="BH26" s="54">
        <f>'Consolidado - Financeiro'!BH92</f>
        <v>-29.2</v>
      </c>
      <c r="BI26" s="54">
        <f>'Consolidado - Financeiro'!BI92</f>
        <v>-25.7</v>
      </c>
      <c r="BJ26" s="54">
        <f>'Consolidado - Financeiro'!BJ92</f>
        <v>-17.7</v>
      </c>
      <c r="BK26" s="54">
        <f>'Consolidado - Financeiro'!BK92</f>
        <v>-37.5</v>
      </c>
      <c r="BL26" s="108">
        <f>'Consolidado - Financeiro'!BL92</f>
        <v>-112.1</v>
      </c>
      <c r="BM26" s="54">
        <f>'Consolidado - Financeiro'!BM92</f>
        <v>12.6</v>
      </c>
      <c r="BN26" s="54">
        <f>'Consolidado - Financeiro'!BN92</f>
        <v>-58.5</v>
      </c>
      <c r="BO26" s="54">
        <f>'Consolidado - Financeiro'!BO92</f>
        <v>-25.6</v>
      </c>
      <c r="BP26" s="54">
        <f>'Consolidado - Financeiro'!BP92</f>
        <v>-40.6</v>
      </c>
      <c r="BQ26" s="108">
        <f>'Consolidado - Financeiro'!BQ92</f>
        <v>-106</v>
      </c>
      <c r="BR26" s="54">
        <f>'Consolidado - Financeiro'!BR92</f>
        <v>-60.2</v>
      </c>
      <c r="BS26" s="54">
        <f>'Consolidado - Financeiro'!BS92</f>
        <v>-13.6</v>
      </c>
      <c r="BT26" s="54">
        <f>'Consolidado - Financeiro'!BT92</f>
        <v>-8.1</v>
      </c>
      <c r="BU26" s="54">
        <f>'Consolidado - Financeiro'!BU92</f>
        <v>-24</v>
      </c>
      <c r="BV26" s="108">
        <f>'Consolidado - Financeiro'!BV92</f>
        <v>-659.7</v>
      </c>
      <c r="BW26" s="54">
        <f>'Consolidado - Financeiro'!BW92</f>
        <v>-575</v>
      </c>
      <c r="BX26" s="54">
        <f>'Consolidado - Financeiro'!BX92</f>
        <v>-55.7</v>
      </c>
      <c r="BY26" s="54">
        <f>'Consolidado - Financeiro'!BY92</f>
        <v>-2.9</v>
      </c>
      <c r="BZ26" s="54">
        <f>'Consolidado - Financeiro'!BZ92</f>
        <v>-26.2</v>
      </c>
    </row>
    <row r="27" spans="1:78" x14ac:dyDescent="0.2">
      <c r="A27" s="39" t="s">
        <v>195</v>
      </c>
      <c r="B27" s="24">
        <f>'Consolidado - Financeiro'!B93</f>
        <v>4.8639999999999999</v>
      </c>
      <c r="C27" s="24">
        <f>'Consolidado - Financeiro'!C93</f>
        <v>5.3490000000000002</v>
      </c>
      <c r="D27" s="97">
        <f>'Consolidado - Financeiro'!D93</f>
        <v>21.2</v>
      </c>
      <c r="E27" s="24">
        <f>'Consolidado - Financeiro'!E93</f>
        <v>8.1999999999999993</v>
      </c>
      <c r="F27" s="24">
        <f>'Consolidado - Financeiro'!F93</f>
        <v>5.5</v>
      </c>
      <c r="G27" s="24">
        <f>'Consolidado - Financeiro'!G93</f>
        <v>4.444</v>
      </c>
      <c r="H27" s="24">
        <f>'Consolidado - Financeiro'!H93</f>
        <v>3.12</v>
      </c>
      <c r="I27" s="97">
        <f>'Consolidado - Financeiro'!I93</f>
        <v>5.702</v>
      </c>
      <c r="J27" s="24">
        <f>'Consolidado - Financeiro'!J93</f>
        <v>0.44700000000000001</v>
      </c>
      <c r="K27" s="24">
        <f>'Consolidado - Financeiro'!K93</f>
        <v>1.748</v>
      </c>
      <c r="L27" s="24">
        <f>'Consolidado - Financeiro'!L93</f>
        <v>9.1809999999999992</v>
      </c>
      <c r="M27" s="24">
        <f>'Consolidado - Financeiro'!M93</f>
        <v>-5.6740000000000004</v>
      </c>
      <c r="N27" s="97">
        <f>'Consolidado - Financeiro'!N93</f>
        <v>6.6630000000000003</v>
      </c>
      <c r="O27" s="24">
        <f>'Consolidado - Financeiro'!O93</f>
        <v>1.9490000000000001</v>
      </c>
      <c r="P27" s="24">
        <f>'Consolidado - Financeiro'!P93</f>
        <v>1.5980000000000001</v>
      </c>
      <c r="Q27" s="24">
        <f>'Consolidado - Financeiro'!Q93</f>
        <v>1.333</v>
      </c>
      <c r="R27" s="24">
        <f>'Consolidado - Financeiro'!R93</f>
        <v>1.8</v>
      </c>
      <c r="S27" s="97">
        <f>'Consolidado - Financeiro'!S93</f>
        <v>8.4</v>
      </c>
      <c r="T27" s="24">
        <f>'Consolidado - Financeiro'!T93</f>
        <v>2.7</v>
      </c>
      <c r="U27" s="24">
        <f>'Consolidado - Financeiro'!U93</f>
        <v>2.2999999999999998</v>
      </c>
      <c r="V27" s="24">
        <f>'Consolidado - Financeiro'!V93</f>
        <v>2</v>
      </c>
      <c r="W27" s="24">
        <f>'Consolidado - Financeiro'!W93</f>
        <v>1.4</v>
      </c>
      <c r="X27" s="97">
        <f>'Consolidado - Financeiro'!X93</f>
        <v>5.0999999999999996</v>
      </c>
      <c r="Y27" s="24">
        <f>'Consolidado - Financeiro'!Y93</f>
        <v>2.6</v>
      </c>
      <c r="Z27" s="24">
        <f>'Consolidado - Financeiro'!Z93</f>
        <v>1.1000000000000001</v>
      </c>
      <c r="AA27" s="24">
        <f>'Consolidado - Financeiro'!AA93</f>
        <v>0.7</v>
      </c>
      <c r="AB27" s="24">
        <f>'Consolidado - Financeiro'!AB93</f>
        <v>0.7</v>
      </c>
      <c r="AC27" s="97">
        <f>'Consolidado - Financeiro'!AC93</f>
        <v>0.6</v>
      </c>
      <c r="AD27" s="24">
        <f>'Consolidado - Financeiro'!AD93</f>
        <v>0.9</v>
      </c>
      <c r="AE27" s="24">
        <f>'Consolidado - Financeiro'!AE93</f>
        <v>-0.5</v>
      </c>
      <c r="AF27" s="24">
        <f>'Consolidado - Financeiro'!AF93</f>
        <v>0.2</v>
      </c>
      <c r="AG27" s="24">
        <f>'Consolidado - Financeiro'!AG93</f>
        <v>0</v>
      </c>
      <c r="AH27" s="97">
        <f>'Consolidado - Financeiro'!AH93</f>
        <v>-0.9</v>
      </c>
      <c r="AI27" s="24">
        <f>'Consolidado - Financeiro'!AI93</f>
        <v>-0.1</v>
      </c>
      <c r="AJ27" s="24">
        <f>'Consolidado - Financeiro'!AJ93</f>
        <v>-0.1</v>
      </c>
      <c r="AK27" s="24">
        <f>'Consolidado - Financeiro'!AK93</f>
        <v>0.1</v>
      </c>
      <c r="AL27" s="24">
        <f>'Consolidado - Financeiro'!AL93</f>
        <v>-0.8</v>
      </c>
      <c r="AM27" s="97">
        <f>'Consolidado - Financeiro'!AM93</f>
        <v>-1.1000000000000001</v>
      </c>
      <c r="AN27" s="24">
        <f>'Consolidado - Financeiro'!AN93</f>
        <v>0.3</v>
      </c>
      <c r="AO27" s="24">
        <f>'Consolidado - Financeiro'!AO93</f>
        <v>-0.8</v>
      </c>
      <c r="AP27" s="24">
        <f>'Consolidado - Financeiro'!AP93</f>
        <v>-0.4</v>
      </c>
      <c r="AQ27" s="24">
        <f>'Consolidado - Financeiro'!AQ93</f>
        <v>-0.1</v>
      </c>
      <c r="AR27" s="97">
        <f>'Consolidado - Financeiro'!AR93</f>
        <v>2.1</v>
      </c>
      <c r="AS27" s="24">
        <f>'Consolidado - Financeiro'!AS93</f>
        <v>0.7</v>
      </c>
      <c r="AT27" s="24">
        <f>'Consolidado - Financeiro'!AT93</f>
        <v>0.3</v>
      </c>
      <c r="AU27" s="24">
        <f>'Consolidado - Financeiro'!AU93</f>
        <v>-0.1</v>
      </c>
      <c r="AV27" s="24">
        <f>'Consolidado - Financeiro'!AV93</f>
        <v>1.1000000000000001</v>
      </c>
      <c r="AW27" s="97">
        <f>'Consolidado - Financeiro'!AW93</f>
        <v>9.4</v>
      </c>
      <c r="AX27" s="24">
        <f>'Consolidado - Financeiro'!AX93</f>
        <v>3.1</v>
      </c>
      <c r="AY27" s="24">
        <f>'Consolidado - Financeiro'!AY93</f>
        <v>7.1</v>
      </c>
      <c r="AZ27" s="24">
        <f>'Consolidado - Financeiro'!AZ93</f>
        <v>-0.8</v>
      </c>
      <c r="BA27" s="24">
        <f>'Consolidado - Financeiro'!BA93</f>
        <v>-0.1</v>
      </c>
      <c r="BB27" s="97">
        <f>'Consolidado - Financeiro'!BB93</f>
        <v>0.6</v>
      </c>
      <c r="BC27" s="24">
        <f>'Consolidado - Financeiro'!BC93</f>
        <v>-1.5</v>
      </c>
      <c r="BD27" s="24">
        <f>'Consolidado - Financeiro'!BD93</f>
        <v>-0.3</v>
      </c>
      <c r="BE27" s="24">
        <f>'Consolidado - Financeiro'!BE93</f>
        <v>2.2000000000000002</v>
      </c>
      <c r="BF27" s="24">
        <f>'Consolidado - Financeiro'!BF93</f>
        <v>0.3</v>
      </c>
      <c r="BG27" s="97">
        <f>'Consolidado - Financeiro'!BG93</f>
        <v>0.7</v>
      </c>
      <c r="BH27" s="24">
        <f>'Consolidado - Financeiro'!BH93</f>
        <v>0.4</v>
      </c>
      <c r="BI27" s="24">
        <f>'Consolidado - Financeiro'!BI93</f>
        <v>0.5</v>
      </c>
      <c r="BJ27" s="24">
        <f>'Consolidado - Financeiro'!BJ93</f>
        <v>-0.2</v>
      </c>
      <c r="BK27" s="24">
        <f>'Consolidado - Financeiro'!BK93</f>
        <v>0.1</v>
      </c>
      <c r="BL27" s="97">
        <f>'Consolidado - Financeiro'!BL93</f>
        <v>-6.3</v>
      </c>
      <c r="BM27" s="24">
        <f>'Consolidado - Financeiro'!BM93</f>
        <v>-0.2</v>
      </c>
      <c r="BN27" s="24">
        <f>'Consolidado - Financeiro'!BN93</f>
        <v>-2.4</v>
      </c>
      <c r="BO27" s="24">
        <f>'Consolidado - Financeiro'!BO93</f>
        <v>-0.4</v>
      </c>
      <c r="BP27" s="24">
        <f>'Consolidado - Financeiro'!BP93</f>
        <v>-3.3</v>
      </c>
      <c r="BQ27" s="97">
        <f>'Consolidado - Financeiro'!BQ93</f>
        <v>-17.600000000000001</v>
      </c>
      <c r="BR27" s="24">
        <f>'Consolidado - Financeiro'!BR93</f>
        <v>-1.5</v>
      </c>
      <c r="BS27" s="24">
        <f>'Consolidado - Financeiro'!BS93</f>
        <v>-5.0999999999999996</v>
      </c>
      <c r="BT27" s="24">
        <f>'Consolidado - Financeiro'!BT93</f>
        <v>-4.3</v>
      </c>
      <c r="BU27" s="24">
        <f>'Consolidado - Financeiro'!BU93</f>
        <v>-6.8</v>
      </c>
      <c r="BV27" s="97">
        <f>'Consolidado - Financeiro'!BV93</f>
        <v>0.3</v>
      </c>
      <c r="BW27" s="24">
        <f>'Consolidado - Financeiro'!BW93</f>
        <v>0.3</v>
      </c>
      <c r="BX27" s="24">
        <f>'Consolidado - Financeiro'!BX93</f>
        <v>0</v>
      </c>
      <c r="BY27" s="24">
        <f>'Consolidado - Financeiro'!BY93</f>
        <v>0</v>
      </c>
      <c r="BZ27" s="24">
        <f>'Consolidado - Financeiro'!BZ93</f>
        <v>0</v>
      </c>
    </row>
    <row r="28" spans="1:78" s="55" customFormat="1" x14ac:dyDescent="0.2">
      <c r="A28" s="34" t="s">
        <v>155</v>
      </c>
      <c r="B28" s="54">
        <f>'Consolidado - Financeiro'!B16</f>
        <v>179.08099999999999</v>
      </c>
      <c r="C28" s="54">
        <f>'Consolidado - Financeiro'!C16</f>
        <v>183.43</v>
      </c>
      <c r="D28" s="108">
        <f>'Consolidado - Financeiro'!D16</f>
        <v>505.7</v>
      </c>
      <c r="E28" s="54">
        <f>'Consolidado - Financeiro'!E16</f>
        <v>104.6</v>
      </c>
      <c r="F28" s="54">
        <f>'Consolidado - Financeiro'!F16</f>
        <v>111.67</v>
      </c>
      <c r="G28" s="54">
        <f>'Consolidado - Financeiro'!G16</f>
        <v>203.86099999999999</v>
      </c>
      <c r="H28" s="54">
        <f>'Consolidado - Financeiro'!H16</f>
        <v>85.504000000000005</v>
      </c>
      <c r="I28" s="108">
        <f>'Consolidado - Financeiro'!I16</f>
        <v>106.41200000000001</v>
      </c>
      <c r="J28" s="54">
        <f>'Consolidado - Financeiro'!J16</f>
        <v>21.315999999999999</v>
      </c>
      <c r="K28" s="54">
        <f>'Consolidado - Financeiro'!K16</f>
        <v>76.164000000000001</v>
      </c>
      <c r="L28" s="54">
        <f>'Consolidado - Financeiro'!L16</f>
        <v>4.5</v>
      </c>
      <c r="M28" s="54">
        <f>'Consolidado - Financeiro'!M16</f>
        <v>4.4320000000000004</v>
      </c>
      <c r="N28" s="108">
        <f>'Consolidado - Financeiro'!N16</f>
        <v>-95.846999999999909</v>
      </c>
      <c r="O28" s="54">
        <f>'Consolidado - Financeiro'!O16</f>
        <v>-19.645999999999983</v>
      </c>
      <c r="P28" s="54">
        <f>'Consolidado - Financeiro'!P16</f>
        <v>-23.764000000000003</v>
      </c>
      <c r="Q28" s="54">
        <f>'Consolidado - Financeiro'!Q16</f>
        <v>-10.535000000000004</v>
      </c>
      <c r="R28" s="54">
        <f>'Consolidado - Financeiro'!R16</f>
        <v>-41.9</v>
      </c>
      <c r="S28" s="108">
        <f>'Consolidado - Financeiro'!S16</f>
        <v>-547.29999999999995</v>
      </c>
      <c r="T28" s="54">
        <f>'Consolidado - Financeiro'!T16</f>
        <v>-155.1</v>
      </c>
      <c r="U28" s="54">
        <f>'Consolidado - Financeiro'!U16</f>
        <v>-210.4</v>
      </c>
      <c r="V28" s="54">
        <f>'Consolidado - Financeiro'!V16</f>
        <v>-114.4</v>
      </c>
      <c r="W28" s="54">
        <f>'Consolidado - Financeiro'!W16</f>
        <v>-67.3</v>
      </c>
      <c r="X28" s="108">
        <f>'Consolidado - Financeiro'!X16</f>
        <v>-191.5</v>
      </c>
      <c r="Y28" s="54">
        <f>'Consolidado - Financeiro'!Y16</f>
        <v>-268.5</v>
      </c>
      <c r="Z28" s="54">
        <f>'Consolidado - Financeiro'!Z16</f>
        <v>6.4</v>
      </c>
      <c r="AA28" s="54">
        <f>'Consolidado - Financeiro'!AA16</f>
        <v>33.799999999999997</v>
      </c>
      <c r="AB28" s="54">
        <f>'Consolidado - Financeiro'!AB16</f>
        <v>36.9</v>
      </c>
      <c r="AC28" s="108">
        <f>'Consolidado - Financeiro'!AC16</f>
        <v>200.3</v>
      </c>
      <c r="AD28" s="54">
        <f>'Consolidado - Financeiro'!AD16</f>
        <v>72</v>
      </c>
      <c r="AE28" s="54">
        <f>'Consolidado - Financeiro'!AE16</f>
        <v>70.5</v>
      </c>
      <c r="AF28" s="54">
        <f>'Consolidado - Financeiro'!AF16</f>
        <v>40.299999999999997</v>
      </c>
      <c r="AG28" s="54">
        <f>'Consolidado - Financeiro'!AG16</f>
        <v>17.600000000000001</v>
      </c>
      <c r="AH28" s="108">
        <f>'Consolidado - Financeiro'!AH16</f>
        <v>263.5</v>
      </c>
      <c r="AI28" s="54">
        <f>'Consolidado - Financeiro'!AI16</f>
        <v>76.2</v>
      </c>
      <c r="AJ28" s="54">
        <f>'Consolidado - Financeiro'!AJ16</f>
        <v>64.599999999999994</v>
      </c>
      <c r="AK28" s="54">
        <f>'Consolidado - Financeiro'!AK16</f>
        <v>73</v>
      </c>
      <c r="AL28" s="54">
        <f>'Consolidado - Financeiro'!AL16</f>
        <v>49.8</v>
      </c>
      <c r="AM28" s="108">
        <f>'Consolidado - Financeiro'!AM16</f>
        <v>200.3</v>
      </c>
      <c r="AN28" s="54">
        <f>'Consolidado - Financeiro'!AN16</f>
        <v>48</v>
      </c>
      <c r="AO28" s="54">
        <f>'Consolidado - Financeiro'!AO16</f>
        <v>64.400000000000006</v>
      </c>
      <c r="AP28" s="54">
        <f>'Consolidado - Financeiro'!AP16</f>
        <v>51.6</v>
      </c>
      <c r="AQ28" s="54">
        <f>'Consolidado - Financeiro'!AQ16</f>
        <v>36.299999999999997</v>
      </c>
      <c r="AR28" s="108">
        <f>'Consolidado - Financeiro'!AR16</f>
        <v>106.7</v>
      </c>
      <c r="AS28" s="54">
        <f>'Consolidado - Financeiro'!AS16</f>
        <v>36.200000000000003</v>
      </c>
      <c r="AT28" s="54">
        <f>'Consolidado - Financeiro'!AT16</f>
        <v>30.7</v>
      </c>
      <c r="AU28" s="54">
        <f>'Consolidado - Financeiro'!AU16</f>
        <v>20.8</v>
      </c>
      <c r="AV28" s="54">
        <f>'Consolidado - Financeiro'!AV16</f>
        <v>18.899999999999999</v>
      </c>
      <c r="AW28" s="108">
        <f>'Consolidado - Financeiro'!AW16</f>
        <v>56.7</v>
      </c>
      <c r="AX28" s="54">
        <f>'Consolidado - Financeiro'!AX16</f>
        <v>20.2</v>
      </c>
      <c r="AY28" s="54">
        <f>'Consolidado - Financeiro'!AY16</f>
        <v>23</v>
      </c>
      <c r="AZ28" s="54">
        <f>'Consolidado - Financeiro'!AZ16</f>
        <v>8.6</v>
      </c>
      <c r="BA28" s="54">
        <f>'Consolidado - Financeiro'!BA16</f>
        <v>4.8</v>
      </c>
      <c r="BB28" s="108">
        <f>'Consolidado - Financeiro'!BB16</f>
        <v>30.3</v>
      </c>
      <c r="BC28" s="54">
        <f>'Consolidado - Financeiro'!BC16</f>
        <v>-13</v>
      </c>
      <c r="BD28" s="54">
        <f>'Consolidado - Financeiro'!BD16</f>
        <v>11.8</v>
      </c>
      <c r="BE28" s="54">
        <f>'Consolidado - Financeiro'!BE16</f>
        <v>20</v>
      </c>
      <c r="BF28" s="54">
        <f>'Consolidado - Financeiro'!BF16</f>
        <v>11.4</v>
      </c>
      <c r="BG28" s="108">
        <f>'Consolidado - Financeiro'!BG16</f>
        <v>-109.4</v>
      </c>
      <c r="BH28" s="54">
        <f>'Consolidado - Financeiro'!BH16</f>
        <v>-28.8</v>
      </c>
      <c r="BI28" s="54">
        <f>'Consolidado - Financeiro'!BI16</f>
        <v>-25.2</v>
      </c>
      <c r="BJ28" s="54">
        <f>'Consolidado - Financeiro'!BJ16</f>
        <v>-18</v>
      </c>
      <c r="BK28" s="54">
        <f>'Consolidado - Financeiro'!BK16</f>
        <v>-37.5</v>
      </c>
      <c r="BL28" s="108">
        <f>'Consolidado - Financeiro'!BL16</f>
        <v>-118.4</v>
      </c>
      <c r="BM28" s="54">
        <f>'Consolidado - Financeiro'!BM16</f>
        <v>12.5</v>
      </c>
      <c r="BN28" s="54">
        <f>'Consolidado - Financeiro'!BN16</f>
        <v>-61</v>
      </c>
      <c r="BO28" s="54">
        <f>'Consolidado - Financeiro'!BO16</f>
        <v>-26</v>
      </c>
      <c r="BP28" s="54">
        <f>'Consolidado - Financeiro'!BP16</f>
        <v>-43.9</v>
      </c>
      <c r="BQ28" s="108">
        <f>'Consolidado - Financeiro'!BQ16</f>
        <v>-123.6</v>
      </c>
      <c r="BR28" s="54">
        <f>'Consolidado - Financeiro'!BR16</f>
        <v>-61.7</v>
      </c>
      <c r="BS28" s="54">
        <f>'Consolidado - Financeiro'!BS16</f>
        <v>-18.7</v>
      </c>
      <c r="BT28" s="54">
        <f>'Consolidado - Financeiro'!BT16</f>
        <v>-12.4</v>
      </c>
      <c r="BU28" s="54">
        <f>'Consolidado - Financeiro'!BU16</f>
        <v>-30.7</v>
      </c>
      <c r="BV28" s="108">
        <f>'Consolidado - Financeiro'!BV16</f>
        <v>-660.1</v>
      </c>
      <c r="BW28" s="54">
        <f>'Consolidado - Financeiro'!BW16</f>
        <v>-575.29999999999995</v>
      </c>
      <c r="BX28" s="54">
        <f>'Consolidado - Financeiro'!BX16</f>
        <v>-55.7</v>
      </c>
      <c r="BY28" s="54">
        <f>'Consolidado - Financeiro'!BY16</f>
        <v>-2.9</v>
      </c>
      <c r="BZ28" s="54">
        <f>'Consolidado - Financeiro'!BZ16</f>
        <v>-26.2</v>
      </c>
    </row>
    <row r="29" spans="1:78" s="55" customFormat="1" x14ac:dyDescent="0.2">
      <c r="A29" s="34" t="s">
        <v>196</v>
      </c>
      <c r="B29" s="54">
        <f>B28+'Consolidado - Financeiro'!B103</f>
        <v>199.18799999999999</v>
      </c>
      <c r="C29" s="54">
        <f>C28+'Consolidado - Financeiro'!C103</f>
        <v>204.54900000000001</v>
      </c>
      <c r="D29" s="108">
        <f>D28+'Consolidado - Financeiro'!D103</f>
        <v>588.6</v>
      </c>
      <c r="E29" s="54">
        <f>E28+'Consolidado - Financeiro'!E103</f>
        <v>124.39999999999999</v>
      </c>
      <c r="F29" s="54">
        <f>F28+'Consolidado - Financeiro'!F103</f>
        <v>132.446</v>
      </c>
      <c r="G29" s="54">
        <f>G28+'Consolidado - Financeiro'!G103</f>
        <v>226.28080467999999</v>
      </c>
      <c r="H29" s="54">
        <f>H28+'Consolidado - Financeiro'!H103</f>
        <v>105.339</v>
      </c>
      <c r="I29" s="108">
        <f>I28+'Consolidado - Financeiro'!I103</f>
        <v>199.91681043</v>
      </c>
      <c r="J29" s="54">
        <f>J28+'Consolidado - Financeiro'!J103</f>
        <v>52.849000000000004</v>
      </c>
      <c r="K29" s="54">
        <f>K28+'Consolidado - Financeiro'!K103</f>
        <v>103.729</v>
      </c>
      <c r="L29" s="54">
        <f>L28+'Consolidado - Financeiro'!L103</f>
        <v>21.632810430000003</v>
      </c>
      <c r="M29" s="54">
        <f>M28+'Consolidado - Financeiro'!M103</f>
        <v>21.706000000000003</v>
      </c>
      <c r="N29" s="108">
        <f>N28+'Consolidado - Financeiro'!N103</f>
        <v>-20.228999999999914</v>
      </c>
      <c r="O29" s="54">
        <f>O28+'Consolidado - Financeiro'!O103</f>
        <v>0.51800000000001845</v>
      </c>
      <c r="P29" s="54">
        <f>P28+'Consolidado - Financeiro'!P103</f>
        <v>-4.9250000000000043</v>
      </c>
      <c r="Q29" s="54">
        <f>Q28+'Consolidado - Financeiro'!Q103</f>
        <v>10.541999999999998</v>
      </c>
      <c r="R29" s="54">
        <f>R28+'Consolidado - Financeiro'!R103</f>
        <v>-26.364999999999998</v>
      </c>
      <c r="S29" s="108">
        <f>S28+'Consolidado - Financeiro'!S103</f>
        <v>-484.99999999999994</v>
      </c>
      <c r="T29" s="54">
        <f>T28+'Consolidado - Financeiro'!T103</f>
        <v>-141.1</v>
      </c>
      <c r="U29" s="54">
        <f>U28+'Consolidado - Financeiro'!U103</f>
        <v>-202.6</v>
      </c>
      <c r="V29" s="54">
        <f>V28+'Consolidado - Financeiro'!V103</f>
        <v>-88.5</v>
      </c>
      <c r="W29" s="54">
        <f>W28+'Consolidado - Financeiro'!W103</f>
        <v>-52.8</v>
      </c>
      <c r="X29" s="108">
        <f>X28+'Consolidado - Financeiro'!X103</f>
        <v>-155.1</v>
      </c>
      <c r="Y29" s="54">
        <f>Y28+'Consolidado - Financeiro'!Y103</f>
        <v>-260.8</v>
      </c>
      <c r="Z29" s="54">
        <f>Z28+'Consolidado - Financeiro'!Z103</f>
        <v>18.5</v>
      </c>
      <c r="AA29" s="54">
        <f>AA28+'Consolidado - Financeiro'!AA103</f>
        <v>41.8</v>
      </c>
      <c r="AB29" s="54">
        <f>AB28+'Consolidado - Financeiro'!AB103</f>
        <v>45.5</v>
      </c>
      <c r="AC29" s="108">
        <f>AC28+'Consolidado - Financeiro'!AC103</f>
        <v>224.5</v>
      </c>
      <c r="AD29" s="54">
        <f>AD28+'Consolidado - Financeiro'!AD103</f>
        <v>78.900000000000006</v>
      </c>
      <c r="AE29" s="54">
        <f>AE28+'Consolidado - Financeiro'!AE103</f>
        <v>75.5</v>
      </c>
      <c r="AF29" s="54">
        <f>AF28+'Consolidado - Financeiro'!AF103</f>
        <v>48.3</v>
      </c>
      <c r="AG29" s="54">
        <f>AG28+'Consolidado - Financeiro'!AG103</f>
        <v>21.900000000000002</v>
      </c>
      <c r="AH29" s="108">
        <f>AH28+'Consolidado - Financeiro'!AH103</f>
        <v>297.10000000000002</v>
      </c>
      <c r="AI29" s="54">
        <f>AI28+'Consolidado - Financeiro'!AI103</f>
        <v>84.8</v>
      </c>
      <c r="AJ29" s="54">
        <f>AJ28+'Consolidado - Financeiro'!AJ103</f>
        <v>73.8</v>
      </c>
      <c r="AK29" s="54">
        <f>AK28+'Consolidado - Financeiro'!AK103</f>
        <v>82.9</v>
      </c>
      <c r="AL29" s="54">
        <f>AL28+'Consolidado - Financeiro'!AL103</f>
        <v>55.599999999999994</v>
      </c>
      <c r="AM29" s="108">
        <f>AM28+'Consolidado - Financeiro'!AM103</f>
        <v>225</v>
      </c>
      <c r="AN29" s="54">
        <f>AN28+'Consolidado - Financeiro'!AN103</f>
        <v>54.9</v>
      </c>
      <c r="AO29" s="54">
        <f>AO28+'Consolidado - Financeiro'!AO103</f>
        <v>70.7</v>
      </c>
      <c r="AP29" s="54">
        <f>AP28+'Consolidado - Financeiro'!AP103</f>
        <v>57.800000000000004</v>
      </c>
      <c r="AQ29" s="54">
        <f>AQ28+'Consolidado - Financeiro'!AQ103</f>
        <v>41.599999999999994</v>
      </c>
      <c r="AR29" s="108">
        <f>AR28+'Consolidado - Financeiro'!AR103</f>
        <v>136.80000000000001</v>
      </c>
      <c r="AS29" s="54">
        <f>AS28+'Consolidado - Financeiro'!AS103</f>
        <v>43.5</v>
      </c>
      <c r="AT29" s="54">
        <f>AT28+'Consolidado - Financeiro'!AT103</f>
        <v>43.3</v>
      </c>
      <c r="AU29" s="54">
        <f>AU28+'Consolidado - Financeiro'!AU103</f>
        <v>26.1</v>
      </c>
      <c r="AV29" s="54">
        <f>AV28+'Consolidado - Financeiro'!AV103</f>
        <v>23.799999999999997</v>
      </c>
      <c r="AW29" s="108">
        <f>AW28+'Consolidado - Financeiro'!AW103</f>
        <v>84.800000000000011</v>
      </c>
      <c r="AX29" s="54">
        <f>AX28+'Consolidado - Financeiro'!AX103</f>
        <v>33.4</v>
      </c>
      <c r="AY29" s="54">
        <f>AY28+'Consolidado - Financeiro'!AY103</f>
        <v>26.8</v>
      </c>
      <c r="AZ29" s="54">
        <f>AZ28+'Consolidado - Financeiro'!AZ103</f>
        <v>14.1</v>
      </c>
      <c r="BA29" s="54">
        <f>BA28+'Consolidado - Financeiro'!BA103</f>
        <v>10.3</v>
      </c>
      <c r="BB29" s="108">
        <f>BB28+'Consolidado - Financeiro'!BB103</f>
        <v>45.1</v>
      </c>
      <c r="BC29" s="54">
        <f>BC28+'Consolidado - Financeiro'!BC103</f>
        <v>-9.6999999999999993</v>
      </c>
      <c r="BD29" s="54">
        <f>BD28+'Consolidado - Financeiro'!BD103</f>
        <v>15.600000000000001</v>
      </c>
      <c r="BE29" s="54">
        <f>BE28+'Consolidado - Financeiro'!BE103</f>
        <v>25</v>
      </c>
      <c r="BF29" s="54">
        <f>BF28+'Consolidado - Financeiro'!BF103</f>
        <v>14.100000000000001</v>
      </c>
      <c r="BG29" s="108">
        <f>BG28+'Consolidado - Financeiro'!BG103</f>
        <v>-82.2</v>
      </c>
      <c r="BH29" s="54">
        <f>BH28+'Consolidado - Financeiro'!BH103</f>
        <v>-33.1</v>
      </c>
      <c r="BI29" s="54">
        <f>BI28+'Consolidado - Financeiro'!BI103</f>
        <v>-8.8999999999999986</v>
      </c>
      <c r="BJ29" s="54">
        <f>BJ28+'Consolidado - Financeiro'!BJ103</f>
        <v>-10</v>
      </c>
      <c r="BK29" s="54">
        <f>BK28+'Consolidado - Financeiro'!BK103</f>
        <v>-30.4</v>
      </c>
      <c r="BL29" s="108">
        <f>BL28+'Consolidado - Financeiro'!BL103</f>
        <v>-61.000000000000007</v>
      </c>
      <c r="BM29" s="54">
        <f>BM28+'Consolidado - Financeiro'!BM103</f>
        <v>26.1</v>
      </c>
      <c r="BN29" s="54">
        <f>BN28+'Consolidado - Financeiro'!BN103</f>
        <v>-44.4</v>
      </c>
      <c r="BO29" s="54">
        <f>BO28+'Consolidado - Financeiro'!BO103</f>
        <v>-10.3</v>
      </c>
      <c r="BP29" s="54">
        <f>BP28+'Consolidado - Financeiro'!BP103</f>
        <v>-32.4</v>
      </c>
      <c r="BQ29" s="108">
        <f>BQ28+'Consolidado - Financeiro'!BQ103</f>
        <v>-68.399999999999991</v>
      </c>
      <c r="BR29" s="54">
        <f>BR28+'Consolidado - Financeiro'!BR103</f>
        <v>-54.6</v>
      </c>
      <c r="BS29" s="54">
        <f>BS28+'Consolidado - Financeiro'!BS103</f>
        <v>8.4000000000000021</v>
      </c>
      <c r="BT29" s="54">
        <f>BT28+'Consolidado - Financeiro'!BT103</f>
        <v>2.2999999999999989</v>
      </c>
      <c r="BU29" s="54">
        <f>BU28+'Consolidado - Financeiro'!BU103</f>
        <v>-24.5</v>
      </c>
      <c r="BV29" s="108">
        <f>BV28+'Consolidado - Financeiro'!BV103</f>
        <v>-642.30000000000007</v>
      </c>
      <c r="BW29" s="54">
        <f>BW28+'Consolidado - Financeiro'!BW103</f>
        <v>-572</v>
      </c>
      <c r="BX29" s="54">
        <f>BX28+'Consolidado - Financeiro'!BX103</f>
        <v>-50.5</v>
      </c>
      <c r="BY29" s="54">
        <f>BY28+'Consolidado - Financeiro'!BY103</f>
        <v>3.1999999999999997</v>
      </c>
      <c r="BZ29" s="54">
        <f>BZ28+'Consolidado - Financeiro'!BZ103</f>
        <v>-23</v>
      </c>
    </row>
    <row r="30" spans="1:78" s="55" customFormat="1" x14ac:dyDescent="0.2">
      <c r="A30" s="70" t="s">
        <v>156</v>
      </c>
      <c r="B30" s="84">
        <f>'Consolidado - Financeiro'!B95</f>
        <v>0.13881796096561197</v>
      </c>
      <c r="C30" s="84">
        <f>'Consolidado - Financeiro'!C95</f>
        <v>0.154817157417559</v>
      </c>
      <c r="D30" s="118">
        <f>'Consolidado - Financeiro'!D95</f>
        <v>0.12117218574783151</v>
      </c>
      <c r="E30" s="84">
        <f>'Consolidado - Financeiro'!E95</f>
        <v>8.8546516549564039E-2</v>
      </c>
      <c r="F30" s="84">
        <f>'Consolidado - Financeiro'!F95</f>
        <v>9.8356814954956864E-2</v>
      </c>
      <c r="G30" s="84">
        <f>'Consolidado - Financeiro'!G95</f>
        <v>0.20561229256316457</v>
      </c>
      <c r="H30" s="84">
        <f>'Consolidado - Financeiro'!H95</f>
        <v>9.8821478970501739E-2</v>
      </c>
      <c r="I30" s="118">
        <f>'Consolidado - Financeiro'!I95</f>
        <v>3.2399210693213165E-2</v>
      </c>
      <c r="J30" s="84">
        <f>'Consolidado - Financeiro'!J95</f>
        <v>2.5060871016931018E-2</v>
      </c>
      <c r="K30" s="84">
        <f>'Consolidado - Financeiro'!K95</f>
        <v>8.3506382157588099E-2</v>
      </c>
      <c r="L30" s="84">
        <f>'Consolidado - Financeiro'!L95</f>
        <v>5.7922065217671124E-3</v>
      </c>
      <c r="M30" s="84">
        <f>'Consolidado - Financeiro'!M95</f>
        <v>5.9501753368454416E-3</v>
      </c>
      <c r="N30" s="118">
        <f>'Consolidado - Financeiro'!N95</f>
        <v>-3.3015545176565464E-2</v>
      </c>
      <c r="O30" s="84">
        <f>'Consolidado - Financeiro'!O95</f>
        <v>-2.6025328529037706E-2</v>
      </c>
      <c r="P30" s="84">
        <f>'Consolidado - Financeiro'!P95</f>
        <v>-3.022210013328043E-2</v>
      </c>
      <c r="Q30" s="84">
        <f>'Consolidado - Financeiro'!Q95</f>
        <v>-1.4828587997500189E-2</v>
      </c>
      <c r="R30" s="84">
        <f>'Consolidado - Financeiro'!R95</f>
        <v>-6.432299662265889E-2</v>
      </c>
      <c r="S30" s="118">
        <f>'Consolidado - Financeiro'!S95</f>
        <v>-0.22685070048909889</v>
      </c>
      <c r="T30" s="84">
        <f>'Consolidado - Financeiro'!T95</f>
        <v>-0.24576136903818727</v>
      </c>
      <c r="U30" s="84">
        <f>'Consolidado - Financeiro'!U95</f>
        <v>-0.36706210746685275</v>
      </c>
      <c r="V30" s="84">
        <f>'Consolidado - Financeiro'!V95</f>
        <v>-0.18248524485563888</v>
      </c>
      <c r="W30" s="84">
        <f>'Consolidado - Financeiro'!W95</f>
        <v>-0.11575507395940833</v>
      </c>
      <c r="X30" s="118">
        <f>'Consolidado - Financeiro'!X95</f>
        <v>-7.5393700787401569E-2</v>
      </c>
      <c r="Y30" s="84">
        <f>'Consolidado - Financeiro'!Y95</f>
        <v>-0.51914153132250573</v>
      </c>
      <c r="Z30" s="84">
        <f>'Consolidado - Financeiro'!Z95</f>
        <v>8.8740987243483092E-3</v>
      </c>
      <c r="AA30" s="84">
        <f>'Consolidado - Financeiro'!AA95</f>
        <v>4.8375554601402596E-2</v>
      </c>
      <c r="AB30" s="84">
        <f>'Consolidado - Financeiro'!AB95</f>
        <v>6.1204179797644719E-2</v>
      </c>
      <c r="AC30" s="118">
        <f>'Consolidado - Financeiro'!AC95</f>
        <v>8.7758499824745886E-2</v>
      </c>
      <c r="AD30" s="84">
        <f>'Consolidado - Financeiro'!AD95</f>
        <v>0.10497157019973757</v>
      </c>
      <c r="AE30" s="84">
        <f>'Consolidado - Financeiro'!AE95</f>
        <v>0.10771581359816654</v>
      </c>
      <c r="AF30" s="84">
        <f>'Consolidado - Financeiro'!AF95</f>
        <v>7.6601406576696437E-2</v>
      </c>
      <c r="AG30" s="84">
        <f>'Consolidado - Financeiro'!AG95</f>
        <v>4.2328042328042333E-2</v>
      </c>
      <c r="AH30" s="118">
        <f>'Consolidado - Financeiro'!AH95</f>
        <v>0.13512127583200861</v>
      </c>
      <c r="AI30" s="84">
        <f>'Consolidado - Financeiro'!AI95</f>
        <v>0.14030565273430307</v>
      </c>
      <c r="AJ30" s="84">
        <f>'Consolidado - Financeiro'!AJ95</f>
        <v>0.1270403146509341</v>
      </c>
      <c r="AK30" s="84">
        <f>'Consolidado - Financeiro'!AK95</f>
        <v>0.14925373134328357</v>
      </c>
      <c r="AL30" s="84">
        <f>'Consolidado - Financeiro'!AL95</f>
        <v>0.12167114585878328</v>
      </c>
      <c r="AM30" s="118">
        <f>'Consolidado - Financeiro'!AM95</f>
        <v>0.11913400344971155</v>
      </c>
      <c r="AN30" s="84">
        <f>'Consolidado - Financeiro'!AN95</f>
        <v>0.10558732952045755</v>
      </c>
      <c r="AO30" s="84">
        <f>'Consolidado - Financeiro'!AO95</f>
        <v>0.13954496208017336</v>
      </c>
      <c r="AP30" s="84">
        <f>'Consolidado - Financeiro'!AP95</f>
        <v>0.1292909045352042</v>
      </c>
      <c r="AQ30" s="84">
        <f>'Consolidado - Financeiro'!AQ95</f>
        <v>9.9153236820540822E-2</v>
      </c>
      <c r="AR30" s="118">
        <f>'Consolidado - Financeiro'!AR95</f>
        <v>7.8577214816996824E-2</v>
      </c>
      <c r="AS30" s="84">
        <f>'Consolidado - Financeiro'!AS95</f>
        <v>0.1013437849944009</v>
      </c>
      <c r="AT30" s="84">
        <f>'Consolidado - Financeiro'!AT95</f>
        <v>8.4947426674045382E-2</v>
      </c>
      <c r="AU30" s="84">
        <f>'Consolidado - Financeiro'!AU95</f>
        <v>6.6115702479338845E-2</v>
      </c>
      <c r="AV30" s="84">
        <f>'Consolidado - Financeiro'!AV95</f>
        <v>5.8207576224206956E-2</v>
      </c>
      <c r="AW30" s="118">
        <f>'Consolidado - Financeiro'!AW95</f>
        <v>5.386149900256483E-2</v>
      </c>
      <c r="AX30" s="84">
        <f>'Consolidado - Financeiro'!AX95</f>
        <v>7.0407807598466363E-2</v>
      </c>
      <c r="AY30" s="84">
        <f>'Consolidado - Financeiro'!AY95</f>
        <v>8.5027726432532341E-2</v>
      </c>
      <c r="AZ30" s="84">
        <f>'Consolidado - Financeiro'!AZ95</f>
        <v>3.2988108937476029E-2</v>
      </c>
      <c r="BA30" s="84">
        <f>'Consolidado - Financeiro'!BA95</f>
        <v>2.0460358056265983E-2</v>
      </c>
      <c r="BB30" s="118">
        <f>'Consolidado - Financeiro'!BB95</f>
        <v>3.5605170387779085E-2</v>
      </c>
      <c r="BC30" s="84">
        <f>'Consolidado - Financeiro'!BC95</f>
        <v>-6.286266924564797E-2</v>
      </c>
      <c r="BD30" s="84">
        <f>'Consolidado - Financeiro'!BD95</f>
        <v>5.3249097472924195E-2</v>
      </c>
      <c r="BE30" s="84">
        <f>'Consolidado - Financeiro'!BE95</f>
        <v>8.2270670505964621E-2</v>
      </c>
      <c r="BF30" s="84">
        <f>'Consolidado - Financeiro'!BF95</f>
        <v>6.354515050167224E-2</v>
      </c>
      <c r="BG30" s="118">
        <f>'Consolidado - Financeiro'!BG95</f>
        <v>-0.19189615856867218</v>
      </c>
      <c r="BH30" s="84">
        <f>'Consolidado - Financeiro'!BH95</f>
        <v>-0.1819330385344283</v>
      </c>
      <c r="BI30" s="84">
        <f>'Consolidado - Financeiro'!BI95</f>
        <v>-0.19550038789759502</v>
      </c>
      <c r="BJ30" s="84">
        <f>'Consolidado - Financeiro'!BJ95</f>
        <v>-0.10175240248728094</v>
      </c>
      <c r="BK30" s="84">
        <f>'Consolidado - Financeiro'!BK95</f>
        <v>-0.35377358490566035</v>
      </c>
      <c r="BL30" s="118">
        <f>'Consolidado - Financeiro'!BL95</f>
        <v>-0.14483180428134557</v>
      </c>
      <c r="BM30" s="84">
        <f>'Consolidado - Financeiro'!BM95</f>
        <v>5.8166589111214514E-2</v>
      </c>
      <c r="BN30" s="84">
        <f>'Consolidado - Financeiro'!BN95</f>
        <v>-0.31154239019407559</v>
      </c>
      <c r="BO30" s="84">
        <f>'Consolidado - Financeiro'!BO95</f>
        <v>-9.7560975609756101E-2</v>
      </c>
      <c r="BP30" s="84">
        <f>'Consolidado - Financeiro'!BP95</f>
        <v>-0.31290092658588736</v>
      </c>
      <c r="BQ30" s="118">
        <f>'Consolidado - Financeiro'!BQ95</f>
        <v>-0.11561126180899822</v>
      </c>
      <c r="BR30" s="84">
        <f>'Consolidado - Financeiro'!BR95</f>
        <v>-0.3180412371134021</v>
      </c>
      <c r="BS30" s="84">
        <f>'Consolidado - Financeiro'!BS95</f>
        <v>-6.075373619233268E-2</v>
      </c>
      <c r="BT30" s="84">
        <f>'Consolidado - Financeiro'!BT95</f>
        <v>-4.5354791514264817E-2</v>
      </c>
      <c r="BU30" s="84">
        <f>'Consolidado - Financeiro'!BU95</f>
        <v>-0.1044928522804629</v>
      </c>
      <c r="BV30" s="118">
        <f>'Consolidado - Financeiro'!BV95</f>
        <v>-1.5026178010471205</v>
      </c>
      <c r="BW30" s="84">
        <f>'Consolidado - Financeiro'!BW95</f>
        <v>1.7157769161944525</v>
      </c>
      <c r="BX30" s="84">
        <f>'Consolidado - Financeiro'!BX95</f>
        <v>-0.23472397808680995</v>
      </c>
      <c r="BY30" s="84">
        <f>'Consolidado - Financeiro'!BY95</f>
        <v>-9.5614902736564453E-3</v>
      </c>
      <c r="BZ30" s="84">
        <f>'Consolidado - Financeiro'!BZ95</f>
        <v>-0.11196581196581196</v>
      </c>
    </row>
    <row r="31" spans="1:78" s="55" customFormat="1" x14ac:dyDescent="0.2">
      <c r="A31" s="70" t="s">
        <v>197</v>
      </c>
      <c r="B31" s="84">
        <f t="shared" ref="B31" si="13">B29/B8</f>
        <v>0.15440427520964434</v>
      </c>
      <c r="C31" s="84">
        <f t="shared" ref="C31:E31" si="14">C29/C8</f>
        <v>0.17264185102003093</v>
      </c>
      <c r="D31" s="118">
        <f t="shared" si="14"/>
        <v>0.14103608568553219</v>
      </c>
      <c r="E31" s="84">
        <f t="shared" si="14"/>
        <v>0.10530771184288495</v>
      </c>
      <c r="F31" s="84">
        <f>F29/F8</f>
        <v>0.11665592113839184</v>
      </c>
      <c r="G31" s="84">
        <f>G29/G8</f>
        <v>0.22822469728536826</v>
      </c>
      <c r="H31" s="84">
        <f t="shared" ref="H31:J31" si="15">H29/H8</f>
        <v>0.12174583380045005</v>
      </c>
      <c r="I31" s="118">
        <f t="shared" si="15"/>
        <v>6.0868575557613096E-2</v>
      </c>
      <c r="J31" s="84">
        <f t="shared" si="15"/>
        <v>6.2133701087154609E-2</v>
      </c>
      <c r="K31" s="84">
        <f>K29/K8</f>
        <v>0.1137287106090076</v>
      </c>
      <c r="L31" s="84">
        <f>L29/L8</f>
        <v>2.7844823479288364E-2</v>
      </c>
      <c r="M31" s="84">
        <f>M29/M8</f>
        <v>2.9141359625804861E-2</v>
      </c>
      <c r="N31" s="118">
        <f t="shared" ref="N31:BY31" si="16">N29/N8</f>
        <v>-6.9680998192613291E-3</v>
      </c>
      <c r="O31" s="84">
        <f t="shared" si="16"/>
        <v>6.862017804154547E-4</v>
      </c>
      <c r="P31" s="84">
        <f t="shared" si="16"/>
        <v>-6.2634170659992524E-3</v>
      </c>
      <c r="Q31" s="84">
        <f t="shared" si="16"/>
        <v>1.4838440879890545E-2</v>
      </c>
      <c r="R31" s="84">
        <f t="shared" si="16"/>
        <v>-4.0474362910653976E-2</v>
      </c>
      <c r="S31" s="118">
        <f t="shared" si="16"/>
        <v>-0.20102793666583768</v>
      </c>
      <c r="T31" s="84">
        <f t="shared" si="16"/>
        <v>-0.22357787989225161</v>
      </c>
      <c r="U31" s="84">
        <f t="shared" si="16"/>
        <v>-0.35345429169574316</v>
      </c>
      <c r="V31" s="84">
        <f t="shared" si="16"/>
        <v>-0.14117084064444091</v>
      </c>
      <c r="W31" s="84">
        <f t="shared" si="16"/>
        <v>-9.0815273477812181E-2</v>
      </c>
      <c r="X31" s="118">
        <f t="shared" si="16"/>
        <v>-6.1062992125984247E-2</v>
      </c>
      <c r="Y31" s="84">
        <f t="shared" si="16"/>
        <v>-0.50425367362722351</v>
      </c>
      <c r="Z31" s="84">
        <f t="shared" si="16"/>
        <v>2.5651691625069327E-2</v>
      </c>
      <c r="AA31" s="84">
        <f t="shared" si="16"/>
        <v>5.9825390010018596E-2</v>
      </c>
      <c r="AB31" s="84">
        <f t="shared" si="16"/>
        <v>7.5468568585171675E-2</v>
      </c>
      <c r="AC31" s="118">
        <f t="shared" si="16"/>
        <v>9.8361373992288809E-2</v>
      </c>
      <c r="AD31" s="84">
        <f t="shared" si="16"/>
        <v>0.11503134567721243</v>
      </c>
      <c r="AE31" s="84">
        <f t="shared" si="16"/>
        <v>0.11535523300229182</v>
      </c>
      <c r="AF31" s="84">
        <f t="shared" si="16"/>
        <v>9.1807641132864465E-2</v>
      </c>
      <c r="AG31" s="84">
        <f t="shared" si="16"/>
        <v>5.2669552669552672E-2</v>
      </c>
      <c r="AH31" s="118">
        <f t="shared" si="16"/>
        <v>0.15235116147889854</v>
      </c>
      <c r="AI31" s="84">
        <f t="shared" si="16"/>
        <v>0.15614067390904068</v>
      </c>
      <c r="AJ31" s="84">
        <f t="shared" si="16"/>
        <v>0.14513274336283186</v>
      </c>
      <c r="AK31" s="84">
        <f t="shared" si="16"/>
        <v>0.16949499079942754</v>
      </c>
      <c r="AL31" s="84">
        <f t="shared" si="16"/>
        <v>0.13584168091864157</v>
      </c>
      <c r="AM31" s="118">
        <f t="shared" si="16"/>
        <v>0.13382501635639088</v>
      </c>
      <c r="AN31" s="84">
        <f t="shared" si="16"/>
        <v>0.12076550813902331</v>
      </c>
      <c r="AO31" s="84">
        <f t="shared" si="16"/>
        <v>0.15319609967497291</v>
      </c>
      <c r="AP31" s="84">
        <f t="shared" si="16"/>
        <v>0.14482585818090704</v>
      </c>
      <c r="AQ31" s="84">
        <f t="shared" si="16"/>
        <v>0.11363015569516523</v>
      </c>
      <c r="AR31" s="118">
        <f t="shared" si="16"/>
        <v>0.10074379556668385</v>
      </c>
      <c r="AS31" s="84">
        <f t="shared" si="16"/>
        <v>0.12178051511758119</v>
      </c>
      <c r="AT31" s="84">
        <f t="shared" si="16"/>
        <v>0.11981184283342557</v>
      </c>
      <c r="AU31" s="84">
        <f t="shared" si="16"/>
        <v>8.2962492053401143E-2</v>
      </c>
      <c r="AV31" s="84">
        <f t="shared" si="16"/>
        <v>7.3298429319371722E-2</v>
      </c>
      <c r="AW31" s="118">
        <f t="shared" si="16"/>
        <v>8.0554763940343888E-2</v>
      </c>
      <c r="AX31" s="84">
        <f t="shared" si="16"/>
        <v>0.1164168699895434</v>
      </c>
      <c r="AY31" s="84">
        <f t="shared" si="16"/>
        <v>9.9075785582255091E-2</v>
      </c>
      <c r="AZ31" s="84">
        <f t="shared" si="16"/>
        <v>5.4085155350978138E-2</v>
      </c>
      <c r="BA31" s="84">
        <f t="shared" si="16"/>
        <v>4.390451832907076E-2</v>
      </c>
      <c r="BB31" s="118">
        <f t="shared" si="16"/>
        <v>5.2996474735605169E-2</v>
      </c>
      <c r="BC31" s="84">
        <f t="shared" si="16"/>
        <v>-4.6905222437137323E-2</v>
      </c>
      <c r="BD31" s="84">
        <f t="shared" si="16"/>
        <v>7.0397111913357416E-2</v>
      </c>
      <c r="BE31" s="84">
        <f t="shared" si="16"/>
        <v>0.10283833813245578</v>
      </c>
      <c r="BF31" s="84">
        <f t="shared" si="16"/>
        <v>7.8595317725752512E-2</v>
      </c>
      <c r="BG31" s="118">
        <f t="shared" si="16"/>
        <v>-0.14418523066128749</v>
      </c>
      <c r="BH31" s="84">
        <f t="shared" si="16"/>
        <v>-0.20909665192672142</v>
      </c>
      <c r="BI31" s="84">
        <f t="shared" si="16"/>
        <v>-6.904577191621411E-2</v>
      </c>
      <c r="BJ31" s="84">
        <f t="shared" si="16"/>
        <v>-5.652911249293386E-2</v>
      </c>
      <c r="BK31" s="84">
        <f t="shared" si="16"/>
        <v>-0.28679245283018867</v>
      </c>
      <c r="BL31" s="118">
        <f t="shared" si="16"/>
        <v>-7.4617737003058113E-2</v>
      </c>
      <c r="BM31" s="84">
        <f t="shared" si="16"/>
        <v>0.12145183806421592</v>
      </c>
      <c r="BN31" s="84">
        <f t="shared" si="16"/>
        <v>-0.2267620020429009</v>
      </c>
      <c r="BO31" s="84">
        <f t="shared" si="16"/>
        <v>-3.864915572232646E-2</v>
      </c>
      <c r="BP31" s="84">
        <f t="shared" si="16"/>
        <v>-0.23093371347113326</v>
      </c>
      <c r="BQ31" s="118">
        <f t="shared" si="16"/>
        <v>-6.3979047797212613E-2</v>
      </c>
      <c r="BR31" s="84">
        <f t="shared" si="16"/>
        <v>-0.28144329896907216</v>
      </c>
      <c r="BS31" s="84">
        <f t="shared" si="16"/>
        <v>2.7290448343079927E-2</v>
      </c>
      <c r="BT31" s="84">
        <f t="shared" si="16"/>
        <v>8.4125822970007279E-3</v>
      </c>
      <c r="BU31" s="84">
        <f t="shared" si="16"/>
        <v>-8.3390061266167465E-2</v>
      </c>
      <c r="BV31" s="118">
        <f t="shared" si="16"/>
        <v>-1.4620987935351697</v>
      </c>
      <c r="BW31" s="84">
        <f t="shared" si="16"/>
        <v>1.705934983596779</v>
      </c>
      <c r="BX31" s="84">
        <f t="shared" si="16"/>
        <v>-0.21281078803202697</v>
      </c>
      <c r="BY31" s="84">
        <f t="shared" si="16"/>
        <v>1.0550609957138146E-2</v>
      </c>
      <c r="BZ31" s="84">
        <f t="shared" ref="BZ31" si="17">BZ29/BZ8</f>
        <v>-9.8290598290598288E-2</v>
      </c>
    </row>
    <row r="32" spans="1:78" s="55" customFormat="1" x14ac:dyDescent="0.2">
      <c r="A32" s="35" t="s">
        <v>137</v>
      </c>
      <c r="B32" s="28"/>
      <c r="C32" s="28"/>
      <c r="E32" s="28"/>
      <c r="F32" s="28"/>
      <c r="G32" s="28"/>
      <c r="H32" s="28"/>
      <c r="J32" s="28"/>
      <c r="K32" s="28"/>
      <c r="L32" s="28"/>
      <c r="M32" s="28"/>
      <c r="O32" s="28"/>
      <c r="P32" s="66"/>
      <c r="Q32" s="66"/>
      <c r="R32" s="66"/>
    </row>
    <row r="33" spans="1:74" s="55" customFormat="1" x14ac:dyDescent="0.2">
      <c r="A33" s="35" t="s">
        <v>198</v>
      </c>
      <c r="B33" s="28"/>
      <c r="C33" s="28"/>
      <c r="D33" s="66"/>
      <c r="E33" s="28"/>
      <c r="F33" s="28"/>
      <c r="G33" s="28"/>
      <c r="H33" s="28"/>
      <c r="I33" s="66"/>
      <c r="J33" s="28"/>
      <c r="K33" s="28"/>
      <c r="L33" s="28"/>
      <c r="M33" s="28"/>
      <c r="N33" s="66"/>
      <c r="O33" s="28"/>
      <c r="S33" s="66"/>
      <c r="T33" s="66"/>
      <c r="X33" s="66"/>
      <c r="AC33" s="66"/>
      <c r="AH33" s="66"/>
      <c r="AM33" s="66"/>
      <c r="AR33" s="66"/>
      <c r="AW33" s="66"/>
      <c r="BB33" s="66"/>
      <c r="BG33" s="66"/>
      <c r="BL33" s="66"/>
      <c r="BQ33" s="66"/>
      <c r="BV33" s="66"/>
    </row>
    <row r="34" spans="1:74" s="6" customFormat="1" x14ac:dyDescent="0.2">
      <c r="A34" s="8"/>
      <c r="B34" s="67"/>
      <c r="C34" s="67"/>
      <c r="E34" s="67"/>
      <c r="F34" s="67"/>
      <c r="G34" s="67"/>
      <c r="H34" s="67"/>
      <c r="J34" s="67"/>
      <c r="K34" s="67"/>
      <c r="L34" s="67"/>
      <c r="M34" s="67"/>
      <c r="O34" s="67"/>
      <c r="P34" s="67"/>
      <c r="Q34" s="67"/>
      <c r="R34" s="67"/>
    </row>
    <row r="35" spans="1:74" ht="17.25" x14ac:dyDescent="0.3">
      <c r="B35" s="86"/>
      <c r="C35" s="86"/>
      <c r="E35" s="86"/>
      <c r="F35" s="86"/>
      <c r="G35" s="86"/>
      <c r="H35" s="86"/>
      <c r="J35" s="86"/>
      <c r="K35" s="86"/>
      <c r="L35" s="86"/>
      <c r="M35" s="86"/>
      <c r="O35" s="86"/>
    </row>
    <row r="36" spans="1:74" x14ac:dyDescent="0.2">
      <c r="A36" s="45" t="s">
        <v>99</v>
      </c>
      <c r="B36" s="46"/>
      <c r="C36" s="46"/>
      <c r="D36" s="46"/>
      <c r="E36" s="46"/>
      <c r="F36" s="46"/>
      <c r="G36" s="46"/>
      <c r="H36" s="46"/>
      <c r="I36" s="46"/>
      <c r="J36" s="46"/>
      <c r="K36" s="46"/>
      <c r="L36" s="46"/>
      <c r="M36" s="46"/>
      <c r="N36" s="46"/>
      <c r="O36" s="46"/>
      <c r="P36" s="46"/>
      <c r="Q36" s="46"/>
      <c r="R36" s="46"/>
      <c r="S36" s="46"/>
      <c r="T36" s="46"/>
      <c r="AV36" s="37"/>
      <c r="AW36" s="37"/>
      <c r="AX36" s="37"/>
      <c r="AY36" s="37"/>
      <c r="AZ36" s="37"/>
      <c r="BA36" s="37"/>
      <c r="BB36" s="37"/>
      <c r="BC36" s="37"/>
      <c r="BD36" s="37"/>
      <c r="BE36" s="37"/>
      <c r="BG36" s="37"/>
      <c r="BH36" s="37"/>
      <c r="BI36" s="37"/>
      <c r="BJ36" s="37"/>
    </row>
    <row r="37" spans="1:74" x14ac:dyDescent="0.2">
      <c r="A37" s="47" t="s">
        <v>100</v>
      </c>
      <c r="B37" s="46"/>
      <c r="C37" s="46"/>
      <c r="D37" s="46"/>
      <c r="E37" s="46"/>
      <c r="F37" s="46"/>
      <c r="G37" s="46"/>
      <c r="H37" s="46"/>
      <c r="I37" s="46"/>
      <c r="J37" s="46"/>
      <c r="K37" s="46"/>
      <c r="L37" s="46"/>
      <c r="M37" s="46"/>
      <c r="N37" s="46"/>
      <c r="O37" s="46"/>
      <c r="P37" s="46"/>
      <c r="Q37" s="46"/>
      <c r="R37" s="46"/>
      <c r="S37" s="46"/>
      <c r="T37" s="48"/>
      <c r="AZ37" s="49"/>
      <c r="BE37" s="49"/>
    </row>
    <row r="38" spans="1:74" x14ac:dyDescent="0.2">
      <c r="A38" s="47" t="s">
        <v>101</v>
      </c>
      <c r="B38" s="48"/>
      <c r="C38" s="48"/>
      <c r="D38" s="48"/>
      <c r="E38" s="48"/>
      <c r="F38" s="48"/>
      <c r="G38" s="48"/>
      <c r="H38" s="48"/>
      <c r="I38" s="48"/>
      <c r="J38" s="48"/>
      <c r="K38" s="48"/>
      <c r="L38" s="48"/>
      <c r="M38" s="48"/>
      <c r="N38" s="48"/>
      <c r="O38" s="48"/>
      <c r="P38" s="48"/>
      <c r="Q38" s="48"/>
      <c r="R38" s="48"/>
      <c r="S38" s="48"/>
      <c r="T38" s="46"/>
      <c r="AZ38" s="50"/>
      <c r="BE38" s="50"/>
    </row>
    <row r="39" spans="1:74" x14ac:dyDescent="0.2">
      <c r="A39" s="51"/>
    </row>
    <row r="40" spans="1:74" x14ac:dyDescent="0.2">
      <c r="A40" s="47" t="s">
        <v>102</v>
      </c>
    </row>
    <row r="41" spans="1:74" x14ac:dyDescent="0.2">
      <c r="A41" s="45" t="s">
        <v>103</v>
      </c>
    </row>
    <row r="42" spans="1:74" x14ac:dyDescent="0.2">
      <c r="A42" s="45"/>
    </row>
    <row r="43" spans="1:74" x14ac:dyDescent="0.2">
      <c r="A43" s="47" t="s">
        <v>278</v>
      </c>
    </row>
    <row r="44" spans="1:74" x14ac:dyDescent="0.2">
      <c r="A44" s="45" t="s">
        <v>279</v>
      </c>
    </row>
    <row r="45" spans="1:74" x14ac:dyDescent="0.2">
      <c r="A45" s="45"/>
    </row>
    <row r="46" spans="1:74" x14ac:dyDescent="0.2">
      <c r="A46" s="47" t="s">
        <v>104</v>
      </c>
    </row>
    <row r="47" spans="1:74" x14ac:dyDescent="0.2">
      <c r="A47" s="45" t="s">
        <v>105</v>
      </c>
    </row>
    <row r="48" spans="1:74" x14ac:dyDescent="0.2">
      <c r="A48" s="51"/>
    </row>
    <row r="49" spans="1:1" x14ac:dyDescent="0.2">
      <c r="A49" s="47" t="s">
        <v>232</v>
      </c>
    </row>
    <row r="50" spans="1:1" x14ac:dyDescent="0.2">
      <c r="A50" s="45" t="s">
        <v>257</v>
      </c>
    </row>
    <row r="51" spans="1:1" x14ac:dyDescent="0.2">
      <c r="A51" s="51"/>
    </row>
  </sheetData>
  <pageMargins left="0.511811024" right="0.511811024" top="0.78740157499999996" bottom="0.78740157499999996" header="0.31496062000000002" footer="0.31496062000000002"/>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4C4D17987DBE34DA0B72BD9A7337AB6" ma:contentTypeVersion="19" ma:contentTypeDescription="Crie um novo documento." ma:contentTypeScope="" ma:versionID="c36b9b664da8a495e6c7e873f17e7944">
  <xsd:schema xmlns:xsd="http://www.w3.org/2001/XMLSchema" xmlns:xs="http://www.w3.org/2001/XMLSchema" xmlns:p="http://schemas.microsoft.com/office/2006/metadata/properties" xmlns:ns2="dd45337e-28f8-4a36-8b49-a18469123cff" xmlns:ns3="492f5fc7-4149-4cf9-b540-a7f9482614be" targetNamespace="http://schemas.microsoft.com/office/2006/metadata/properties" ma:root="true" ma:fieldsID="8bd180f4648645debe25e9cafebb3544" ns2:_="" ns3:_="">
    <xsd:import namespace="dd45337e-28f8-4a36-8b49-a18469123cff"/>
    <xsd:import namespace="492f5fc7-4149-4cf9-b540-a7f9482614b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45337e-28f8-4a36-8b49-a18469123c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Marcações de imagem" ma:readOnly="false" ma:fieldId="{5cf76f15-5ced-4ddc-b409-7134ff3c332f}" ma:taxonomyMulti="true" ma:sspId="7ae088d3-a28b-4e98-ba95-27217ee7167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MediaServiceLocation" ma:index="26"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2f5fc7-4149-4cf9-b540-a7f9482614be" elementFormDefault="qualified">
    <xsd:import namespace="http://schemas.microsoft.com/office/2006/documentManagement/types"/>
    <xsd:import namespace="http://schemas.microsoft.com/office/infopath/2007/PartnerControls"/>
    <xsd:element name="SharedWithUsers" ma:index="1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hes de Compartilhado Com" ma:internalName="SharedWithDetails" ma:readOnly="true">
      <xsd:simpleType>
        <xsd:restriction base="dms:Note">
          <xsd:maxLength value="255"/>
        </xsd:restriction>
      </xsd:simpleType>
    </xsd:element>
    <xsd:element name="TaxCatchAll" ma:index="22" nillable="true" ma:displayName="Taxonomy Catch All Column" ma:hidden="true" ma:list="{a9781acf-30a2-47d2-a574-bb39305f728b}" ma:internalName="TaxCatchAll" ma:showField="CatchAllData" ma:web="492f5fc7-4149-4cf9-b540-a7f9482614b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d45337e-28f8-4a36-8b49-a18469123cff">
      <Terms xmlns="http://schemas.microsoft.com/office/infopath/2007/PartnerControls"/>
    </lcf76f155ced4ddcb4097134ff3c332f>
    <TaxCatchAll xmlns="492f5fc7-4149-4cf9-b540-a7f9482614b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C54F7BB-E45B-4027-9BB1-7F59E41474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45337e-28f8-4a36-8b49-a18469123cff"/>
    <ds:schemaRef ds:uri="492f5fc7-4149-4cf9-b540-a7f9482614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1AF6F52-F56E-4DA2-A727-5B5A4713D107}">
  <ds:schemaRefs>
    <ds:schemaRef ds:uri="http://schemas.microsoft.com/office/2006/metadata/properties"/>
    <ds:schemaRef ds:uri="http://schemas.microsoft.com/office/infopath/2007/PartnerControls"/>
    <ds:schemaRef ds:uri="dd45337e-28f8-4a36-8b49-a18469123cff"/>
    <ds:schemaRef ds:uri="492f5fc7-4149-4cf9-b540-a7f9482614be"/>
  </ds:schemaRefs>
</ds:datastoreItem>
</file>

<file path=customXml/itemProps3.xml><?xml version="1.0" encoding="utf-8"?>
<ds:datastoreItem xmlns:ds="http://schemas.openxmlformats.org/officeDocument/2006/customXml" ds:itemID="{5F699C9F-26B1-4612-99A7-80E794DB23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12</vt:i4>
      </vt:variant>
    </vt:vector>
  </HeadingPairs>
  <TitlesOfParts>
    <vt:vector size="12" baseType="lpstr">
      <vt:lpstr>Menu</vt:lpstr>
      <vt:lpstr>Tenda - Operacional</vt:lpstr>
      <vt:lpstr>Tenda - Tenda Financeiro</vt:lpstr>
      <vt:lpstr>Tenda - DRE</vt:lpstr>
      <vt:lpstr>Alea - Operacional</vt:lpstr>
      <vt:lpstr>Alea - Financeiro</vt:lpstr>
      <vt:lpstr>Alea - BP</vt:lpstr>
      <vt:lpstr>Alea - DRE</vt:lpstr>
      <vt:lpstr>Consolidado - Operacional</vt:lpstr>
      <vt:lpstr>Consolidado - Financeiro</vt:lpstr>
      <vt:lpstr>Consolidado - BP</vt:lpstr>
      <vt:lpstr>Consolidado - DRE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Franssuenia Silva de Andrade</dc:creator>
  <cp:lastModifiedBy>Felipe Chiavegato Stella</cp:lastModifiedBy>
  <dcterms:created xsi:type="dcterms:W3CDTF">2015-06-05T18:17:20Z</dcterms:created>
  <dcterms:modified xsi:type="dcterms:W3CDTF">2026-08-05T14:33:33Z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0e403ef-76fa-4da1-b926-8b3591d77b68_Enabled">
    <vt:lpwstr>true</vt:lpwstr>
  </property>
  <property fmtid="{D5CDD505-2E9C-101B-9397-08002B2CF9AE}" pid="3" name="MSIP_Label_30e403ef-76fa-4da1-b926-8b3591d77b68_SetDate">
    <vt:lpwstr>2024-03-18T11:54:00Z</vt:lpwstr>
  </property>
  <property fmtid="{D5CDD505-2E9C-101B-9397-08002B2CF9AE}" pid="4" name="MSIP_Label_30e403ef-76fa-4da1-b926-8b3591d77b68_Method">
    <vt:lpwstr>Standard</vt:lpwstr>
  </property>
  <property fmtid="{D5CDD505-2E9C-101B-9397-08002B2CF9AE}" pid="5" name="MSIP_Label_30e403ef-76fa-4da1-b926-8b3591d77b68_Name">
    <vt:lpwstr>Confidencial</vt:lpwstr>
  </property>
  <property fmtid="{D5CDD505-2E9C-101B-9397-08002B2CF9AE}" pid="6" name="MSIP_Label_30e403ef-76fa-4da1-b926-8b3591d77b68_SiteId">
    <vt:lpwstr>37aed7c7-097f-4982-af5c-76f0d32947db</vt:lpwstr>
  </property>
  <property fmtid="{D5CDD505-2E9C-101B-9397-08002B2CF9AE}" pid="7" name="MSIP_Label_30e403ef-76fa-4da1-b926-8b3591d77b68_ActionId">
    <vt:lpwstr>711d27b6-54ba-4715-85d2-5a0c4149a601</vt:lpwstr>
  </property>
  <property fmtid="{D5CDD505-2E9C-101B-9397-08002B2CF9AE}" pid="8" name="MSIP_Label_30e403ef-76fa-4da1-b926-8b3591d77b68_ContentBits">
    <vt:lpwstr>0</vt:lpwstr>
  </property>
  <property fmtid="{D5CDD505-2E9C-101B-9397-08002B2CF9AE}" pid="9" name="ContentTypeId">
    <vt:lpwstr>0x01010044C4D17987DBE34DA0B72BD9A7337AB6</vt:lpwstr>
  </property>
  <property fmtid="{D5CDD505-2E9C-101B-9397-08002B2CF9AE}" pid="10" name="MediaServiceImageTags">
    <vt:lpwstr/>
  </property>
</Properties>
</file>